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AILINGS\JimmyM\Tourism\Review Files\"/>
    </mc:Choice>
  </mc:AlternateContent>
  <xr:revisionPtr revIDLastSave="0" documentId="13_ncr:1_{61757E58-F7F0-44B9-A651-12E5EC32072C}" xr6:coauthVersionLast="47" xr6:coauthVersionMax="47" xr10:uidLastSave="{00000000-0000-0000-0000-000000000000}"/>
  <bookViews>
    <workbookView xWindow="1480" yWindow="1480" windowWidth="33380" windowHeight="19100" xr2:uid="{00000000-000D-0000-FFFF-FFFF00000000}"/>
  </bookViews>
  <sheets>
    <sheet name="Tourism Equivalent Population (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3" i="1" l="1"/>
  <c r="AC15" i="1" s="1"/>
  <c r="AC16" i="1" s="1"/>
  <c r="AB13" i="1"/>
  <c r="AB15" i="1" s="1"/>
  <c r="AB16" i="1" s="1"/>
  <c r="AA13" i="1"/>
  <c r="AA15" i="1" s="1"/>
  <c r="AA16" i="1" s="1"/>
  <c r="Z13" i="1"/>
  <c r="Z15" i="1" s="1"/>
  <c r="Z16" i="1" s="1"/>
  <c r="Y13" i="1"/>
  <c r="Y15" i="1" s="1"/>
  <c r="Y16" i="1" s="1"/>
  <c r="X13" i="1"/>
  <c r="X15" i="1" s="1"/>
  <c r="X16" i="1" s="1"/>
  <c r="W13" i="1"/>
  <c r="W15" i="1" s="1"/>
  <c r="W16" i="1" s="1"/>
  <c r="V13" i="1"/>
  <c r="V15" i="1" s="1"/>
  <c r="V16" i="1" s="1"/>
  <c r="U13" i="1"/>
  <c r="U15" i="1" s="1"/>
  <c r="U16" i="1" s="1"/>
  <c r="U18" i="1" s="1"/>
  <c r="U19" i="1" s="1"/>
  <c r="T13" i="1"/>
  <c r="T15" i="1" s="1"/>
  <c r="T16" i="1" s="1"/>
  <c r="S13" i="1"/>
  <c r="S15" i="1" s="1"/>
  <c r="S16" i="1" s="1"/>
  <c r="S18" i="1" s="1"/>
  <c r="S19" i="1" s="1"/>
  <c r="R13" i="1"/>
  <c r="R15" i="1" s="1"/>
  <c r="R16" i="1" s="1"/>
  <c r="R18" i="1" s="1"/>
  <c r="R19" i="1" s="1"/>
  <c r="Q13" i="1"/>
  <c r="Q15" i="1" s="1"/>
  <c r="Q16" i="1" s="1"/>
  <c r="P13" i="1"/>
  <c r="P15" i="1" s="1"/>
  <c r="P16" i="1" s="1"/>
  <c r="O13" i="1"/>
  <c r="O15" i="1" s="1"/>
  <c r="O16" i="1" s="1"/>
  <c r="N13" i="1"/>
  <c r="N15" i="1" s="1"/>
  <c r="N16" i="1" s="1"/>
  <c r="M13" i="1"/>
  <c r="M15" i="1" s="1"/>
  <c r="M16" i="1" s="1"/>
  <c r="L13" i="1"/>
  <c r="L15" i="1" s="1"/>
  <c r="L16" i="1" s="1"/>
  <c r="K13" i="1"/>
  <c r="K15" i="1" s="1"/>
  <c r="K16" i="1" s="1"/>
  <c r="J13" i="1"/>
  <c r="J15" i="1" s="1"/>
  <c r="J16" i="1" s="1"/>
  <c r="I13" i="1"/>
  <c r="I15" i="1" s="1"/>
  <c r="I16" i="1" s="1"/>
  <c r="H13" i="1"/>
  <c r="H15" i="1" s="1"/>
  <c r="H16" i="1" s="1"/>
  <c r="G13" i="1"/>
  <c r="G15" i="1" s="1"/>
  <c r="G16" i="1" s="1"/>
  <c r="F13" i="1"/>
  <c r="F15" i="1" s="1"/>
  <c r="F16" i="1" s="1"/>
  <c r="E13" i="1"/>
  <c r="E15" i="1" s="1"/>
  <c r="E16" i="1" s="1"/>
  <c r="E18" i="1" s="1"/>
  <c r="E19" i="1" s="1"/>
  <c r="D13" i="1"/>
  <c r="D15" i="1" s="1"/>
  <c r="D16" i="1" s="1"/>
  <c r="D18" i="1" s="1"/>
  <c r="D19" i="1" s="1"/>
  <c r="C13" i="1"/>
  <c r="C15" i="1" s="1"/>
  <c r="C16" i="1" s="1"/>
  <c r="C18" i="1" s="1"/>
  <c r="C19" i="1" s="1"/>
  <c r="B13" i="1"/>
  <c r="B15" i="1" s="1"/>
  <c r="B16" i="1" s="1"/>
  <c r="B20" i="1" s="1"/>
  <c r="T18" i="1" l="1"/>
  <c r="T19" i="1" s="1"/>
  <c r="T20" i="1"/>
  <c r="V20" i="1"/>
  <c r="V18" i="1"/>
  <c r="V19" i="1" s="1"/>
  <c r="W20" i="1"/>
  <c r="W18" i="1"/>
  <c r="W19" i="1" s="1"/>
  <c r="H20" i="1"/>
  <c r="H18" i="1"/>
  <c r="H19" i="1" s="1"/>
  <c r="X20" i="1"/>
  <c r="X18" i="1"/>
  <c r="X19" i="1" s="1"/>
  <c r="F20" i="1"/>
  <c r="F18" i="1"/>
  <c r="F19" i="1" s="1"/>
  <c r="G20" i="1"/>
  <c r="G18" i="1"/>
  <c r="G19" i="1" s="1"/>
  <c r="N18" i="1"/>
  <c r="N19" i="1" s="1"/>
  <c r="N20" i="1"/>
  <c r="O18" i="1"/>
  <c r="O19" i="1" s="1"/>
  <c r="O20" i="1"/>
  <c r="P20" i="1"/>
  <c r="P18" i="1"/>
  <c r="P19" i="1" s="1"/>
  <c r="Q20" i="1"/>
  <c r="Q18" i="1"/>
  <c r="Q19" i="1" s="1"/>
  <c r="I18" i="1"/>
  <c r="I19" i="1" s="1"/>
  <c r="I20" i="1"/>
  <c r="Y18" i="1"/>
  <c r="Y19" i="1" s="1"/>
  <c r="Y20" i="1"/>
  <c r="J20" i="1"/>
  <c r="J18" i="1"/>
  <c r="J19" i="1" s="1"/>
  <c r="Z18" i="1"/>
  <c r="Z19" i="1" s="1"/>
  <c r="Z20" i="1"/>
  <c r="K18" i="1"/>
  <c r="K19" i="1" s="1"/>
  <c r="K20" i="1"/>
  <c r="AA20" i="1"/>
  <c r="AA18" i="1"/>
  <c r="AA19" i="1" s="1"/>
  <c r="L20" i="1"/>
  <c r="L18" i="1"/>
  <c r="L19" i="1" s="1"/>
  <c r="AB20" i="1"/>
  <c r="AB18" i="1"/>
  <c r="AB19" i="1" s="1"/>
  <c r="M20" i="1"/>
  <c r="M18" i="1"/>
  <c r="M19" i="1" s="1"/>
  <c r="AC20" i="1"/>
  <c r="AC18" i="1"/>
  <c r="AC19" i="1" s="1"/>
  <c r="R20" i="1"/>
  <c r="S20" i="1"/>
  <c r="E20" i="1"/>
  <c r="C20" i="1"/>
  <c r="D20" i="1"/>
  <c r="B18" i="1"/>
  <c r="B19" i="1" s="1"/>
  <c r="U20" i="1"/>
</calcChain>
</file>

<file path=xl/sharedStrings.xml><?xml version="1.0" encoding="utf-8"?>
<sst xmlns="http://schemas.openxmlformats.org/spreadsheetml/2006/main" count="21" uniqueCount="21">
  <si>
    <t>The Tourism Equivalent Population (TEP) indicator measures the average daily presence of tourists at a destination by treating visitor numbers as an equivalent number of full-time residents.</t>
  </si>
  <si>
    <t>The table below shows the TEP derivation and the share of non-residents and residents in Aruba's daily population over the years.</t>
  </si>
  <si>
    <t>TEP - derivation table</t>
  </si>
  <si>
    <t>Number of Cruise Visitors</t>
  </si>
  <si>
    <t>Local Population (midyear)</t>
  </si>
  <si>
    <t>Daily Total Population (residents + visitors)</t>
  </si>
  <si>
    <t>Tourism Equivalent Population (TEP)</t>
  </si>
  <si>
    <t>% of Non-Residents (visitors)</t>
  </si>
  <si>
    <t>% of Residents</t>
  </si>
  <si>
    <t>Notes: Population values are shown as whole persons.</t>
  </si>
  <si>
    <t>Methodology note: TEP calculations use a fixed 365-day convention for all years, including leap years, to maintain comparability across the series.</t>
  </si>
  <si>
    <t xml:space="preserve">The 2020 decline reflects COVID-19 border closures. </t>
  </si>
  <si>
    <t>Source: Central Bureau of Statistics; Aruba Ports Authority; Civil Registry and Population Office; Aruba Tourism Authority.</t>
  </si>
  <si>
    <r>
      <rPr>
        <i/>
        <vertAlign val="superscript"/>
        <sz val="9"/>
        <color rgb="FF404040"/>
        <rFont val="Avenir Next LT Pro"/>
        <family val="2"/>
      </rPr>
      <t>*1</t>
    </r>
    <r>
      <rPr>
        <i/>
        <sz val="9"/>
        <color rgb="FF404040"/>
        <rFont val="Avenir Next LT Pro"/>
        <family val="2"/>
      </rPr>
      <t xml:space="preserve"> Number of Nights of Stayover-Visitors: Total number of nights spent in  Aruba by stayover visitors during the year.</t>
    </r>
  </si>
  <si>
    <r>
      <rPr>
        <i/>
        <vertAlign val="superscript"/>
        <sz val="9"/>
        <color rgb="FF404040"/>
        <rFont val="Avenir Next LT Pro"/>
        <family val="2"/>
      </rPr>
      <t>*2</t>
    </r>
    <r>
      <rPr>
        <i/>
        <sz val="9"/>
        <color rgb="FF404040"/>
        <rFont val="Avenir Next LT Pro"/>
        <family val="2"/>
      </rPr>
      <t xml:space="preserve"> Total Number of Visitors (days): Sum of stayover visitor nights and cruise visitor arrivals, expressed as total visistor days during the year.</t>
    </r>
  </si>
  <si>
    <r>
      <rPr>
        <i/>
        <vertAlign val="superscript"/>
        <sz val="9"/>
        <color rgb="FF404040"/>
        <rFont val="Avenir Next LT Pro"/>
        <family val="2"/>
      </rPr>
      <t>*3</t>
    </r>
    <r>
      <rPr>
        <i/>
        <sz val="9"/>
        <color rgb="FF404040"/>
        <rFont val="Avenir Next LT Pro"/>
        <family val="2"/>
      </rPr>
      <t xml:space="preserve"> Local Population (person-days): Midyear resident population multiplied by 365 days.</t>
    </r>
  </si>
  <si>
    <r>
      <rPr>
        <i/>
        <vertAlign val="superscript"/>
        <sz val="9"/>
        <color rgb="FF404040"/>
        <rFont val="Avenir Next LT Pro"/>
        <family val="2"/>
      </rPr>
      <t>*4</t>
    </r>
    <r>
      <rPr>
        <i/>
        <sz val="9"/>
        <color rgb="FF404040"/>
        <rFont val="Avenir Next LT Pro"/>
        <family val="2"/>
      </rPr>
      <t xml:space="preserve"> Total Population (days): Sum of total visitor days and local population over the year.</t>
    </r>
  </si>
  <si>
    <r>
      <t xml:space="preserve">Total Number of Visitors (days) </t>
    </r>
    <r>
      <rPr>
        <vertAlign val="superscript"/>
        <sz val="11"/>
        <rFont val="Avenir Next LT Pro"/>
        <family val="2"/>
      </rPr>
      <t>*2</t>
    </r>
  </si>
  <si>
    <r>
      <t xml:space="preserve">Number of Nights of Stayover-Visitors </t>
    </r>
    <r>
      <rPr>
        <vertAlign val="superscript"/>
        <sz val="11"/>
        <rFont val="Avenir Next LT Pro"/>
        <family val="2"/>
      </rPr>
      <t>*1</t>
    </r>
  </si>
  <si>
    <r>
      <t xml:space="preserve">Local Population (person-days) </t>
    </r>
    <r>
      <rPr>
        <vertAlign val="superscript"/>
        <sz val="11"/>
        <rFont val="Avenir Next LT Pro"/>
        <family val="2"/>
      </rPr>
      <t>*3</t>
    </r>
  </si>
  <si>
    <r>
      <t xml:space="preserve">Total Population (days) </t>
    </r>
    <r>
      <rPr>
        <vertAlign val="superscript"/>
        <sz val="11"/>
        <rFont val="Avenir Next LT Pro"/>
        <family val="2"/>
      </rPr>
      <t>*4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</si>
</sst>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venir Next LT Pro"/>
      <family val="2"/>
    </font>
    <font>
      <sz val="11"/>
      <color rgb="FF000000"/>
      <name val="Avenir Next LT Pro"/>
      <family val="2"/>
    </font>
    <font>
      <i/>
      <sz val="8"/>
      <color theme="1"/>
      <name val="Avenir Next LT Pro"/>
      <family val="2"/>
    </font>
    <font>
      <b/>
      <sz val="11"/>
      <color theme="0"/>
      <name val="Avenir Next LT Pro"/>
      <family val="2"/>
    </font>
    <font>
      <sz val="11"/>
      <name val="Avenir Next LT Pro"/>
      <family val="2"/>
    </font>
    <font>
      <i/>
      <sz val="10"/>
      <name val="Avenir Next LT Pro"/>
      <family val="2"/>
    </font>
    <font>
      <sz val="11"/>
      <color theme="0"/>
      <name val="Avenir Next LT Pro"/>
      <family val="2"/>
    </font>
    <font>
      <i/>
      <sz val="9"/>
      <color rgb="FF404040"/>
      <name val="Avenir Next LT Pro"/>
      <family val="2"/>
    </font>
    <font>
      <vertAlign val="superscript"/>
      <sz val="11"/>
      <name val="Avenir Next LT Pro"/>
      <family val="2"/>
    </font>
    <font>
      <i/>
      <vertAlign val="superscript"/>
      <sz val="9"/>
      <color rgb="FF404040"/>
      <name val="Avenir Next LT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D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164" fontId="1" fillId="0" borderId="0"/>
    <xf numFmtId="0" fontId="2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2" borderId="0" xfId="0" applyFont="1" applyFill="1"/>
    <xf numFmtId="0" fontId="4" fillId="0" borderId="0" xfId="0" applyFont="1"/>
    <xf numFmtId="0" fontId="5" fillId="2" borderId="0" xfId="0" applyFont="1" applyFill="1"/>
    <xf numFmtId="0" fontId="6" fillId="3" borderId="0" xfId="0" applyFont="1" applyFill="1"/>
    <xf numFmtId="0" fontId="6" fillId="3" borderId="1" xfId="0" applyFont="1" applyFill="1" applyBorder="1"/>
    <xf numFmtId="0" fontId="7" fillId="2" borderId="2" xfId="0" applyFont="1" applyFill="1" applyBorder="1"/>
    <xf numFmtId="0" fontId="7" fillId="2" borderId="0" xfId="0" applyFont="1" applyFill="1"/>
    <xf numFmtId="3" fontId="7" fillId="2" borderId="0" xfId="1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4" borderId="0" xfId="0" applyFont="1" applyFill="1"/>
    <xf numFmtId="3" fontId="7" fillId="4" borderId="0" xfId="1" applyNumberFormat="1" applyFont="1" applyFill="1" applyAlignment="1">
      <alignment horizontal="right"/>
    </xf>
    <xf numFmtId="0" fontId="8" fillId="2" borderId="0" xfId="0" applyFont="1" applyFill="1"/>
    <xf numFmtId="0" fontId="7" fillId="2" borderId="0" xfId="0" applyFont="1" applyFill="1" applyAlignment="1">
      <alignment horizontal="right"/>
    </xf>
    <xf numFmtId="3" fontId="7" fillId="0" borderId="0" xfId="2" applyNumberFormat="1" applyFont="1" applyAlignment="1">
      <alignment horizontal="right"/>
    </xf>
    <xf numFmtId="3" fontId="7" fillId="4" borderId="0" xfId="0" applyNumberFormat="1" applyFont="1" applyFill="1" applyAlignment="1">
      <alignment horizontal="right"/>
    </xf>
    <xf numFmtId="0" fontId="7" fillId="2" borderId="3" xfId="0" applyFont="1" applyFill="1" applyBorder="1"/>
    <xf numFmtId="3" fontId="7" fillId="2" borderId="3" xfId="1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0" fontId="9" fillId="3" borderId="0" xfId="0" applyFont="1" applyFill="1"/>
    <xf numFmtId="3" fontId="9" fillId="3" borderId="0" xfId="1" applyNumberFormat="1" applyFont="1" applyFill="1" applyAlignment="1">
      <alignment horizontal="right"/>
    </xf>
    <xf numFmtId="0" fontId="9" fillId="3" borderId="4" xfId="0" applyFont="1" applyFill="1" applyBorder="1"/>
    <xf numFmtId="165" fontId="9" fillId="3" borderId="5" xfId="0" applyNumberFormat="1" applyFont="1" applyFill="1" applyBorder="1" applyAlignment="1">
      <alignment horizontal="right"/>
    </xf>
    <xf numFmtId="165" fontId="9" fillId="3" borderId="6" xfId="0" applyNumberFormat="1" applyFont="1" applyFill="1" applyBorder="1" applyAlignment="1">
      <alignment horizontal="right"/>
    </xf>
    <xf numFmtId="165" fontId="9" fillId="3" borderId="0" xfId="0" applyNumberFormat="1" applyFont="1" applyFill="1" applyAlignment="1">
      <alignment horizontal="right"/>
    </xf>
    <xf numFmtId="0" fontId="10" fillId="0" borderId="0" xfId="0" applyFont="1" applyAlignment="1">
      <alignment vertical="top" wrapText="1"/>
    </xf>
    <xf numFmtId="0" fontId="10" fillId="2" borderId="0" xfId="0" applyFont="1" applyFill="1" applyAlignment="1">
      <alignment vertical="top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29"/>
  <sheetViews>
    <sheetView showGridLines="0" tabSelected="1" zoomScale="115" zoomScaleNormal="115" workbookViewId="0">
      <selection activeCell="S34" sqref="S34"/>
    </sheetView>
  </sheetViews>
  <sheetFormatPr defaultColWidth="9.1796875" defaultRowHeight="14.5" x14ac:dyDescent="0.35"/>
  <cols>
    <col min="1" max="1" width="46" style="2" customWidth="1"/>
    <col min="2" max="3" width="13.1796875" style="2" hidden="1" customWidth="1"/>
    <col min="4" max="11" width="13.453125" style="2" hidden="1" customWidth="1"/>
    <col min="12" max="17" width="11.81640625" style="2" hidden="1" customWidth="1"/>
    <col min="18" max="18" width="13.1796875" style="2" hidden="1" customWidth="1"/>
    <col min="19" max="24" width="13.1796875" style="2" bestFit="1" customWidth="1"/>
    <col min="25" max="26" width="12.08984375" style="2" bestFit="1" customWidth="1"/>
    <col min="27" max="28" width="11.81640625" style="2" bestFit="1" customWidth="1"/>
    <col min="29" max="29" width="11.6328125" style="2" customWidth="1"/>
    <col min="30" max="31" width="9.1796875" style="2" customWidth="1"/>
    <col min="32" max="16384" width="9.1796875" style="2"/>
  </cols>
  <sheetData>
    <row r="2" spans="1:29" x14ac:dyDescent="0.35">
      <c r="A2" s="1" t="s">
        <v>0</v>
      </c>
    </row>
    <row r="3" spans="1:29" ht="3" customHeight="1" x14ac:dyDescent="0.35">
      <c r="A3" s="1"/>
    </row>
    <row r="4" spans="1:29" x14ac:dyDescent="0.35">
      <c r="A4" s="3" t="s">
        <v>1</v>
      </c>
    </row>
    <row r="5" spans="1:29" ht="10.5" customHeight="1" x14ac:dyDescent="0.35">
      <c r="A5" s="4"/>
    </row>
    <row r="6" spans="1:29" x14ac:dyDescent="0.35">
      <c r="A6" s="5" t="s">
        <v>2</v>
      </c>
      <c r="B6" s="6">
        <v>1998</v>
      </c>
      <c r="C6" s="6">
        <v>1999</v>
      </c>
      <c r="D6" s="6">
        <v>2000</v>
      </c>
      <c r="E6" s="6">
        <v>2001</v>
      </c>
      <c r="F6" s="6">
        <v>2002</v>
      </c>
      <c r="G6" s="6">
        <v>2003</v>
      </c>
      <c r="H6" s="6">
        <v>2004</v>
      </c>
      <c r="I6" s="6">
        <v>2005</v>
      </c>
      <c r="J6" s="6">
        <v>2006</v>
      </c>
      <c r="K6" s="6">
        <v>2007</v>
      </c>
      <c r="L6" s="6">
        <v>2008</v>
      </c>
      <c r="M6" s="6">
        <v>2009</v>
      </c>
      <c r="N6" s="6">
        <v>2010</v>
      </c>
      <c r="O6" s="6">
        <v>2011</v>
      </c>
      <c r="P6" s="6">
        <v>2012</v>
      </c>
      <c r="Q6" s="6">
        <v>2013</v>
      </c>
      <c r="R6" s="6">
        <v>2014</v>
      </c>
      <c r="S6" s="6">
        <v>2015</v>
      </c>
      <c r="T6" s="6">
        <v>2016</v>
      </c>
      <c r="U6" s="6">
        <v>2017</v>
      </c>
      <c r="V6" s="6">
        <v>2018</v>
      </c>
      <c r="W6" s="6">
        <v>2019</v>
      </c>
      <c r="X6" s="6">
        <v>2020</v>
      </c>
      <c r="Y6" s="6">
        <v>2021</v>
      </c>
      <c r="Z6" s="6">
        <v>2022</v>
      </c>
      <c r="AA6" s="6">
        <v>2023</v>
      </c>
      <c r="AB6" s="6">
        <v>2024</v>
      </c>
      <c r="AC6" s="6">
        <v>2025</v>
      </c>
    </row>
    <row r="7" spans="1:29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6.5" x14ac:dyDescent="0.35">
      <c r="A8" s="8" t="s">
        <v>18</v>
      </c>
      <c r="B8" s="9">
        <v>4889718</v>
      </c>
      <c r="C8" s="9">
        <v>5143301</v>
      </c>
      <c r="D8" s="9">
        <v>5247824</v>
      </c>
      <c r="E8" s="9">
        <v>5144603</v>
      </c>
      <c r="F8" s="9">
        <v>4862548</v>
      </c>
      <c r="G8" s="9">
        <v>5097571</v>
      </c>
      <c r="H8" s="9">
        <v>5639869</v>
      </c>
      <c r="I8" s="9">
        <v>5694501</v>
      </c>
      <c r="J8" s="9">
        <v>5470542</v>
      </c>
      <c r="K8" s="9">
        <v>5879888</v>
      </c>
      <c r="L8" s="9">
        <v>6268072</v>
      </c>
      <c r="M8" s="9">
        <v>6169650</v>
      </c>
      <c r="N8" s="9">
        <v>6375615</v>
      </c>
      <c r="O8" s="9">
        <v>6685807</v>
      </c>
      <c r="P8" s="10">
        <v>6907143</v>
      </c>
      <c r="Q8" s="9">
        <v>7126771</v>
      </c>
      <c r="R8" s="9">
        <v>7692903</v>
      </c>
      <c r="S8" s="9">
        <v>8329592</v>
      </c>
      <c r="T8" s="9">
        <v>7975560</v>
      </c>
      <c r="U8" s="9">
        <v>7966583</v>
      </c>
      <c r="V8" s="9">
        <v>8069965</v>
      </c>
      <c r="W8" s="9">
        <v>8247848</v>
      </c>
      <c r="X8" s="9">
        <v>2895628</v>
      </c>
      <c r="Y8" s="9">
        <v>6007047</v>
      </c>
      <c r="Z8" s="9">
        <v>7312702</v>
      </c>
      <c r="AA8" s="9">
        <v>9071151</v>
      </c>
      <c r="AB8" s="9">
        <v>9811665</v>
      </c>
      <c r="AC8" s="9">
        <v>10310093</v>
      </c>
    </row>
    <row r="9" spans="1:29" x14ac:dyDescent="0.35">
      <c r="A9" s="8" t="s">
        <v>3</v>
      </c>
      <c r="B9" s="9">
        <v>257755</v>
      </c>
      <c r="C9" s="9">
        <v>289052</v>
      </c>
      <c r="D9" s="9">
        <v>490005</v>
      </c>
      <c r="E9" s="9">
        <v>487296</v>
      </c>
      <c r="F9" s="9">
        <v>582195</v>
      </c>
      <c r="G9" s="9">
        <v>542327</v>
      </c>
      <c r="H9" s="9">
        <v>576320</v>
      </c>
      <c r="I9" s="9">
        <v>552819</v>
      </c>
      <c r="J9" s="9">
        <v>591474</v>
      </c>
      <c r="K9" s="9">
        <v>481775</v>
      </c>
      <c r="L9" s="9">
        <v>556090</v>
      </c>
      <c r="M9" s="9">
        <v>606768</v>
      </c>
      <c r="N9" s="9">
        <v>569424</v>
      </c>
      <c r="O9" s="9">
        <v>599973</v>
      </c>
      <c r="P9" s="10">
        <v>582309</v>
      </c>
      <c r="Q9" s="9">
        <v>688588</v>
      </c>
      <c r="R9" s="9">
        <v>667095</v>
      </c>
      <c r="S9" s="9">
        <v>607019</v>
      </c>
      <c r="T9" s="9">
        <v>656043</v>
      </c>
      <c r="U9" s="9">
        <v>792403</v>
      </c>
      <c r="V9" s="9">
        <v>815161</v>
      </c>
      <c r="W9" s="9">
        <v>832001</v>
      </c>
      <c r="X9" s="9">
        <v>255384</v>
      </c>
      <c r="Y9" s="9">
        <v>135953</v>
      </c>
      <c r="Z9" s="9">
        <v>610474</v>
      </c>
      <c r="AA9" s="9">
        <v>817670</v>
      </c>
      <c r="AB9" s="9">
        <v>897273</v>
      </c>
      <c r="AC9" s="9">
        <v>970803</v>
      </c>
    </row>
    <row r="10" spans="1:29" ht="16.5" x14ac:dyDescent="0.35">
      <c r="A10" s="11" t="s">
        <v>17</v>
      </c>
      <c r="B10" s="12">
        <v>5147473</v>
      </c>
      <c r="C10" s="12">
        <v>5432353</v>
      </c>
      <c r="D10" s="12">
        <v>5737829</v>
      </c>
      <c r="E10" s="12">
        <v>5631899</v>
      </c>
      <c r="F10" s="12">
        <v>5444743</v>
      </c>
      <c r="G10" s="12">
        <v>5639898</v>
      </c>
      <c r="H10" s="12">
        <v>6216189</v>
      </c>
      <c r="I10" s="12">
        <v>6247320</v>
      </c>
      <c r="J10" s="12">
        <v>6062016</v>
      </c>
      <c r="K10" s="12">
        <v>6361663</v>
      </c>
      <c r="L10" s="12">
        <v>6824162</v>
      </c>
      <c r="M10" s="12">
        <v>6776418</v>
      </c>
      <c r="N10" s="12">
        <v>6945039</v>
      </c>
      <c r="O10" s="12">
        <v>7285780</v>
      </c>
      <c r="P10" s="12">
        <v>7489452</v>
      </c>
      <c r="Q10" s="12">
        <v>7815359</v>
      </c>
      <c r="R10" s="12">
        <v>8359998</v>
      </c>
      <c r="S10" s="12">
        <v>8936611</v>
      </c>
      <c r="T10" s="12">
        <v>8631603</v>
      </c>
      <c r="U10" s="12">
        <v>8758986</v>
      </c>
      <c r="V10" s="12">
        <v>8885126</v>
      </c>
      <c r="W10" s="12">
        <v>9079849</v>
      </c>
      <c r="X10" s="12">
        <v>3151012</v>
      </c>
      <c r="Y10" s="12">
        <v>6143000</v>
      </c>
      <c r="Z10" s="12">
        <v>7923176</v>
      </c>
      <c r="AA10" s="12">
        <v>9888821</v>
      </c>
      <c r="AB10" s="12">
        <v>10708938</v>
      </c>
      <c r="AC10" s="12">
        <v>11280896</v>
      </c>
    </row>
    <row r="11" spans="1:29" x14ac:dyDescent="0.3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29" x14ac:dyDescent="0.35">
      <c r="A12" s="8" t="s">
        <v>4</v>
      </c>
      <c r="B12" s="9">
        <v>88451</v>
      </c>
      <c r="C12" s="9">
        <v>89659</v>
      </c>
      <c r="D12" s="9">
        <v>90588</v>
      </c>
      <c r="E12" s="9">
        <v>91439</v>
      </c>
      <c r="F12" s="9">
        <v>92074</v>
      </c>
      <c r="G12" s="9">
        <v>93128</v>
      </c>
      <c r="H12" s="9">
        <v>95138</v>
      </c>
      <c r="I12" s="9">
        <v>97634</v>
      </c>
      <c r="J12" s="9">
        <v>99405</v>
      </c>
      <c r="K12" s="9">
        <v>100149</v>
      </c>
      <c r="L12" s="9">
        <v>100916</v>
      </c>
      <c r="M12" s="9">
        <v>101604</v>
      </c>
      <c r="N12" s="9">
        <v>101838</v>
      </c>
      <c r="O12" s="9">
        <v>102591</v>
      </c>
      <c r="P12" s="9">
        <v>104109</v>
      </c>
      <c r="Q12" s="9">
        <v>105675</v>
      </c>
      <c r="R12" s="9">
        <v>106807</v>
      </c>
      <c r="S12" s="9">
        <v>107906</v>
      </c>
      <c r="T12" s="9">
        <v>108727</v>
      </c>
      <c r="U12" s="9">
        <v>108735</v>
      </c>
      <c r="V12" s="9">
        <v>108908</v>
      </c>
      <c r="W12" s="9">
        <v>109202</v>
      </c>
      <c r="X12" s="9">
        <v>108582</v>
      </c>
      <c r="Y12" s="9">
        <v>107700</v>
      </c>
      <c r="Z12" s="9">
        <v>107310</v>
      </c>
      <c r="AA12" s="9">
        <v>107359</v>
      </c>
      <c r="AB12" s="9">
        <v>107995</v>
      </c>
      <c r="AC12" s="15">
        <v>109545</v>
      </c>
    </row>
    <row r="13" spans="1:29" ht="16.5" x14ac:dyDescent="0.35">
      <c r="A13" s="11" t="s">
        <v>19</v>
      </c>
      <c r="B13" s="16">
        <f t="shared" ref="B13:AC13" si="0">B12*365</f>
        <v>32284615</v>
      </c>
      <c r="C13" s="16">
        <f t="shared" si="0"/>
        <v>32725535</v>
      </c>
      <c r="D13" s="16">
        <f t="shared" si="0"/>
        <v>33064620</v>
      </c>
      <c r="E13" s="16">
        <f t="shared" si="0"/>
        <v>33375235</v>
      </c>
      <c r="F13" s="16">
        <f t="shared" si="0"/>
        <v>33607010</v>
      </c>
      <c r="G13" s="16">
        <f t="shared" si="0"/>
        <v>33991720</v>
      </c>
      <c r="H13" s="16">
        <f t="shared" si="0"/>
        <v>34725370</v>
      </c>
      <c r="I13" s="16">
        <f t="shared" si="0"/>
        <v>35636410</v>
      </c>
      <c r="J13" s="16">
        <f t="shared" si="0"/>
        <v>36282825</v>
      </c>
      <c r="K13" s="16">
        <f t="shared" si="0"/>
        <v>36554385</v>
      </c>
      <c r="L13" s="16">
        <f t="shared" si="0"/>
        <v>36834340</v>
      </c>
      <c r="M13" s="16">
        <f t="shared" si="0"/>
        <v>37085460</v>
      </c>
      <c r="N13" s="16">
        <f t="shared" si="0"/>
        <v>37170870</v>
      </c>
      <c r="O13" s="16">
        <f t="shared" si="0"/>
        <v>37445715</v>
      </c>
      <c r="P13" s="16">
        <f t="shared" si="0"/>
        <v>37999785</v>
      </c>
      <c r="Q13" s="16">
        <f t="shared" si="0"/>
        <v>38571375</v>
      </c>
      <c r="R13" s="16">
        <f t="shared" si="0"/>
        <v>38984555</v>
      </c>
      <c r="S13" s="16">
        <f t="shared" si="0"/>
        <v>39385690</v>
      </c>
      <c r="T13" s="16">
        <f t="shared" si="0"/>
        <v>39685355</v>
      </c>
      <c r="U13" s="16">
        <f t="shared" si="0"/>
        <v>39688275</v>
      </c>
      <c r="V13" s="16">
        <f t="shared" si="0"/>
        <v>39751420</v>
      </c>
      <c r="W13" s="16">
        <f t="shared" si="0"/>
        <v>39858730</v>
      </c>
      <c r="X13" s="16">
        <f t="shared" si="0"/>
        <v>39632430</v>
      </c>
      <c r="Y13" s="16">
        <f t="shared" si="0"/>
        <v>39310500</v>
      </c>
      <c r="Z13" s="16">
        <f t="shared" si="0"/>
        <v>39168150</v>
      </c>
      <c r="AA13" s="16">
        <f t="shared" si="0"/>
        <v>39186035</v>
      </c>
      <c r="AB13" s="16">
        <f t="shared" si="0"/>
        <v>39418175</v>
      </c>
      <c r="AC13" s="16">
        <f t="shared" si="0"/>
        <v>39983925</v>
      </c>
    </row>
    <row r="14" spans="1:29" x14ac:dyDescent="0.35">
      <c r="A14" s="8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ht="16.5" x14ac:dyDescent="0.35">
      <c r="A15" s="11" t="s">
        <v>20</v>
      </c>
      <c r="B15" s="16">
        <f t="shared" ref="B15:AC15" si="1">B10+B13</f>
        <v>37432088</v>
      </c>
      <c r="C15" s="16">
        <f t="shared" si="1"/>
        <v>38157888</v>
      </c>
      <c r="D15" s="16">
        <f t="shared" si="1"/>
        <v>38802449</v>
      </c>
      <c r="E15" s="16">
        <f t="shared" si="1"/>
        <v>39007134</v>
      </c>
      <c r="F15" s="16">
        <f t="shared" si="1"/>
        <v>39051753</v>
      </c>
      <c r="G15" s="16">
        <f t="shared" si="1"/>
        <v>39631618</v>
      </c>
      <c r="H15" s="16">
        <f t="shared" si="1"/>
        <v>40941559</v>
      </c>
      <c r="I15" s="16">
        <f t="shared" si="1"/>
        <v>41883730</v>
      </c>
      <c r="J15" s="16">
        <f t="shared" si="1"/>
        <v>42344841</v>
      </c>
      <c r="K15" s="16">
        <f t="shared" si="1"/>
        <v>42916048</v>
      </c>
      <c r="L15" s="16">
        <f t="shared" si="1"/>
        <v>43658502</v>
      </c>
      <c r="M15" s="16">
        <f t="shared" si="1"/>
        <v>43861878</v>
      </c>
      <c r="N15" s="16">
        <f t="shared" si="1"/>
        <v>44115909</v>
      </c>
      <c r="O15" s="16">
        <f t="shared" si="1"/>
        <v>44731495</v>
      </c>
      <c r="P15" s="16">
        <f t="shared" si="1"/>
        <v>45489237</v>
      </c>
      <c r="Q15" s="16">
        <f t="shared" si="1"/>
        <v>46386734</v>
      </c>
      <c r="R15" s="16">
        <f t="shared" si="1"/>
        <v>47344553</v>
      </c>
      <c r="S15" s="16">
        <f t="shared" si="1"/>
        <v>48322301</v>
      </c>
      <c r="T15" s="16">
        <f t="shared" si="1"/>
        <v>48316958</v>
      </c>
      <c r="U15" s="16">
        <f t="shared" si="1"/>
        <v>48447261</v>
      </c>
      <c r="V15" s="16">
        <f t="shared" si="1"/>
        <v>48636546</v>
      </c>
      <c r="W15" s="16">
        <f t="shared" si="1"/>
        <v>48938579</v>
      </c>
      <c r="X15" s="16">
        <f t="shared" si="1"/>
        <v>42783442</v>
      </c>
      <c r="Y15" s="16">
        <f t="shared" si="1"/>
        <v>45453500</v>
      </c>
      <c r="Z15" s="16">
        <f t="shared" si="1"/>
        <v>47091326</v>
      </c>
      <c r="AA15" s="16">
        <f t="shared" si="1"/>
        <v>49074856</v>
      </c>
      <c r="AB15" s="16">
        <f t="shared" si="1"/>
        <v>50127113</v>
      </c>
      <c r="AC15" s="16">
        <f t="shared" si="1"/>
        <v>51264821</v>
      </c>
    </row>
    <row r="16" spans="1:29" x14ac:dyDescent="0.35">
      <c r="A16" s="17" t="s">
        <v>5</v>
      </c>
      <c r="B16" s="18">
        <f t="shared" ref="B16:AC16" si="2">B15/365</f>
        <v>102553.66575342466</v>
      </c>
      <c r="C16" s="18">
        <f t="shared" si="2"/>
        <v>104542.15890410959</v>
      </c>
      <c r="D16" s="18">
        <f t="shared" si="2"/>
        <v>106308.07945205479</v>
      </c>
      <c r="E16" s="18">
        <f t="shared" si="2"/>
        <v>106868.8602739726</v>
      </c>
      <c r="F16" s="18">
        <f t="shared" si="2"/>
        <v>106991.10410958904</v>
      </c>
      <c r="G16" s="18">
        <f t="shared" si="2"/>
        <v>108579.77534246576</v>
      </c>
      <c r="H16" s="18">
        <f t="shared" si="2"/>
        <v>112168.65479452055</v>
      </c>
      <c r="I16" s="18">
        <f t="shared" si="2"/>
        <v>114749.94520547945</v>
      </c>
      <c r="J16" s="18">
        <f t="shared" si="2"/>
        <v>116013.26301369863</v>
      </c>
      <c r="K16" s="18">
        <f t="shared" si="2"/>
        <v>117578.21369863013</v>
      </c>
      <c r="L16" s="18">
        <f t="shared" si="2"/>
        <v>119612.33424657534</v>
      </c>
      <c r="M16" s="18">
        <f t="shared" si="2"/>
        <v>120169.52876712329</v>
      </c>
      <c r="N16" s="18">
        <f t="shared" si="2"/>
        <v>120865.50410958905</v>
      </c>
      <c r="O16" s="18">
        <f t="shared" si="2"/>
        <v>122552.04109589041</v>
      </c>
      <c r="P16" s="18">
        <f t="shared" si="2"/>
        <v>124628.04657534247</v>
      </c>
      <c r="Q16" s="18">
        <f t="shared" si="2"/>
        <v>127086.94246575343</v>
      </c>
      <c r="R16" s="18">
        <f t="shared" si="2"/>
        <v>129711.10410958904</v>
      </c>
      <c r="S16" s="18">
        <f t="shared" si="2"/>
        <v>132389.86575342464</v>
      </c>
      <c r="T16" s="18">
        <f t="shared" si="2"/>
        <v>132375.22739726029</v>
      </c>
      <c r="U16" s="18">
        <f t="shared" si="2"/>
        <v>132732.22191780823</v>
      </c>
      <c r="V16" s="18">
        <f t="shared" si="2"/>
        <v>133250.8109589041</v>
      </c>
      <c r="W16" s="18">
        <f t="shared" si="2"/>
        <v>134078.298630137</v>
      </c>
      <c r="X16" s="18">
        <f t="shared" si="2"/>
        <v>117214.9095890411</v>
      </c>
      <c r="Y16" s="19">
        <f t="shared" si="2"/>
        <v>124530.13698630137</v>
      </c>
      <c r="Z16" s="19">
        <f t="shared" si="2"/>
        <v>129017.33150684931</v>
      </c>
      <c r="AA16" s="19">
        <f t="shared" si="2"/>
        <v>134451.66027397261</v>
      </c>
      <c r="AB16" s="19">
        <f t="shared" si="2"/>
        <v>137334.55616438357</v>
      </c>
      <c r="AC16" s="19">
        <f t="shared" si="2"/>
        <v>140451.56438356164</v>
      </c>
    </row>
    <row r="17" spans="1:29" x14ac:dyDescent="0.35">
      <c r="A17" s="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x14ac:dyDescent="0.35">
      <c r="A18" s="20" t="s">
        <v>6</v>
      </c>
      <c r="B18" s="21">
        <f t="shared" ref="B18:AC18" si="3">B16-B12</f>
        <v>14102.665753424662</v>
      </c>
      <c r="C18" s="21">
        <f t="shared" si="3"/>
        <v>14883.158904109587</v>
      </c>
      <c r="D18" s="21">
        <f t="shared" si="3"/>
        <v>15720.079452054793</v>
      </c>
      <c r="E18" s="21">
        <f t="shared" si="3"/>
        <v>15429.860273972605</v>
      </c>
      <c r="F18" s="21">
        <f t="shared" si="3"/>
        <v>14917.10410958904</v>
      </c>
      <c r="G18" s="21">
        <f t="shared" si="3"/>
        <v>15451.775342465757</v>
      </c>
      <c r="H18" s="21">
        <f t="shared" si="3"/>
        <v>17030.654794520553</v>
      </c>
      <c r="I18" s="21">
        <f t="shared" si="3"/>
        <v>17115.945205479453</v>
      </c>
      <c r="J18" s="21">
        <f t="shared" si="3"/>
        <v>16608.263013698626</v>
      </c>
      <c r="K18" s="21">
        <f t="shared" si="3"/>
        <v>17429.213698630134</v>
      </c>
      <c r="L18" s="21">
        <f t="shared" si="3"/>
        <v>18696.334246575338</v>
      </c>
      <c r="M18" s="21">
        <f t="shared" si="3"/>
        <v>18565.528767123295</v>
      </c>
      <c r="N18" s="21">
        <f t="shared" si="3"/>
        <v>19027.504109589048</v>
      </c>
      <c r="O18" s="21">
        <f t="shared" si="3"/>
        <v>19961.04109589041</v>
      </c>
      <c r="P18" s="21">
        <f t="shared" si="3"/>
        <v>20519.046575342465</v>
      </c>
      <c r="Q18" s="21">
        <f t="shared" si="3"/>
        <v>21411.942465753425</v>
      </c>
      <c r="R18" s="21">
        <f t="shared" si="3"/>
        <v>22904.10410958904</v>
      </c>
      <c r="S18" s="21">
        <f t="shared" si="3"/>
        <v>24483.865753424645</v>
      </c>
      <c r="T18" s="21">
        <f t="shared" si="3"/>
        <v>23648.227397260285</v>
      </c>
      <c r="U18" s="21">
        <f t="shared" si="3"/>
        <v>23997.221917808231</v>
      </c>
      <c r="V18" s="21">
        <f t="shared" si="3"/>
        <v>24342.810958904098</v>
      </c>
      <c r="W18" s="21">
        <f t="shared" si="3"/>
        <v>24876.298630136997</v>
      </c>
      <c r="X18" s="21">
        <f t="shared" si="3"/>
        <v>8632.9095890410972</v>
      </c>
      <c r="Y18" s="21">
        <f t="shared" si="3"/>
        <v>16830.136986301368</v>
      </c>
      <c r="Z18" s="21">
        <f t="shared" si="3"/>
        <v>21707.33150684931</v>
      </c>
      <c r="AA18" s="21">
        <f t="shared" si="3"/>
        <v>27092.660273972608</v>
      </c>
      <c r="AB18" s="21">
        <f t="shared" si="3"/>
        <v>29339.556164383568</v>
      </c>
      <c r="AC18" s="21">
        <f t="shared" si="3"/>
        <v>30906.564383561636</v>
      </c>
    </row>
    <row r="19" spans="1:29" x14ac:dyDescent="0.35">
      <c r="A19" s="22" t="s">
        <v>7</v>
      </c>
      <c r="B19" s="23">
        <f t="shared" ref="B19:AC19" si="4">B18/B16</f>
        <v>0.13751498447000876</v>
      </c>
      <c r="C19" s="23">
        <f t="shared" si="4"/>
        <v>0.14236513823825886</v>
      </c>
      <c r="D19" s="23">
        <f t="shared" si="4"/>
        <v>0.14787285720032772</v>
      </c>
      <c r="E19" s="23">
        <f t="shared" si="4"/>
        <v>0.14438125600306859</v>
      </c>
      <c r="F19" s="23">
        <f t="shared" si="4"/>
        <v>0.13942377951637663</v>
      </c>
      <c r="G19" s="23">
        <f t="shared" si="4"/>
        <v>0.1423080430377584</v>
      </c>
      <c r="H19" s="23">
        <f t="shared" si="4"/>
        <v>0.15183078397185612</v>
      </c>
      <c r="I19" s="23">
        <f t="shared" si="4"/>
        <v>0.14915863510723615</v>
      </c>
      <c r="J19" s="23">
        <f t="shared" si="4"/>
        <v>0.14315831295717935</v>
      </c>
      <c r="K19" s="23">
        <f t="shared" si="4"/>
        <v>0.14823506115940591</v>
      </c>
      <c r="L19" s="23">
        <f t="shared" si="4"/>
        <v>0.1563077450527276</v>
      </c>
      <c r="M19" s="23">
        <f t="shared" si="4"/>
        <v>0.15449447923775636</v>
      </c>
      <c r="N19" s="23">
        <f t="shared" si="4"/>
        <v>0.15742708599748001</v>
      </c>
      <c r="O19" s="23">
        <f t="shared" si="4"/>
        <v>0.16287807952763483</v>
      </c>
      <c r="P19" s="23">
        <f t="shared" si="4"/>
        <v>0.16464228670179717</v>
      </c>
      <c r="Q19" s="23">
        <f t="shared" si="4"/>
        <v>0.16848263126263643</v>
      </c>
      <c r="R19" s="23">
        <f t="shared" si="4"/>
        <v>0.17657782089525695</v>
      </c>
      <c r="S19" s="23">
        <f t="shared" si="4"/>
        <v>0.18493761296673344</v>
      </c>
      <c r="T19" s="23">
        <f t="shared" si="4"/>
        <v>0.17864541472168019</v>
      </c>
      <c r="U19" s="23">
        <f t="shared" si="4"/>
        <v>0.18079424551988613</v>
      </c>
      <c r="V19" s="23">
        <f t="shared" si="4"/>
        <v>0.18268414866466867</v>
      </c>
      <c r="W19" s="23">
        <f t="shared" si="4"/>
        <v>0.18553560780749279</v>
      </c>
      <c r="X19" s="23">
        <f t="shared" si="4"/>
        <v>7.3650268718444864E-2</v>
      </c>
      <c r="Y19" s="23">
        <f t="shared" si="4"/>
        <v>0.13514910842949387</v>
      </c>
      <c r="Z19" s="23">
        <f t="shared" si="4"/>
        <v>0.16825128262474492</v>
      </c>
      <c r="AA19" s="23">
        <f t="shared" si="4"/>
        <v>0.20150483987156276</v>
      </c>
      <c r="AB19" s="23">
        <f t="shared" si="4"/>
        <v>0.21363564265111382</v>
      </c>
      <c r="AC19" s="24">
        <f t="shared" si="4"/>
        <v>0.22005140718232485</v>
      </c>
    </row>
    <row r="20" spans="1:29" x14ac:dyDescent="0.35">
      <c r="A20" s="20" t="s">
        <v>8</v>
      </c>
      <c r="B20" s="25">
        <f t="shared" ref="B20:AC20" si="5">B12/B16</f>
        <v>0.86248501552999124</v>
      </c>
      <c r="C20" s="25">
        <f t="shared" si="5"/>
        <v>0.85763486176174109</v>
      </c>
      <c r="D20" s="25">
        <f t="shared" si="5"/>
        <v>0.85212714279967228</v>
      </c>
      <c r="E20" s="25">
        <f t="shared" si="5"/>
        <v>0.85561874399693139</v>
      </c>
      <c r="F20" s="25">
        <f t="shared" si="5"/>
        <v>0.86057622048362337</v>
      </c>
      <c r="G20" s="25">
        <f t="shared" si="5"/>
        <v>0.85769195696224154</v>
      </c>
      <c r="H20" s="25">
        <f t="shared" si="5"/>
        <v>0.84816921602814388</v>
      </c>
      <c r="I20" s="25">
        <f t="shared" si="5"/>
        <v>0.85084136489276385</v>
      </c>
      <c r="J20" s="25">
        <f t="shared" si="5"/>
        <v>0.85684168704282071</v>
      </c>
      <c r="K20" s="25">
        <f t="shared" si="5"/>
        <v>0.85176493884059412</v>
      </c>
      <c r="L20" s="25">
        <f t="shared" si="5"/>
        <v>0.8436922549472724</v>
      </c>
      <c r="M20" s="25">
        <f t="shared" si="5"/>
        <v>0.84550552076224361</v>
      </c>
      <c r="N20" s="25">
        <f t="shared" si="5"/>
        <v>0.84257291400251999</v>
      </c>
      <c r="O20" s="25">
        <f t="shared" si="5"/>
        <v>0.83712192047236522</v>
      </c>
      <c r="P20" s="25">
        <f t="shared" si="5"/>
        <v>0.83535771329820285</v>
      </c>
      <c r="Q20" s="25">
        <f t="shared" si="5"/>
        <v>0.83151736873736359</v>
      </c>
      <c r="R20" s="25">
        <f t="shared" si="5"/>
        <v>0.82342217910474302</v>
      </c>
      <c r="S20" s="25">
        <f t="shared" si="5"/>
        <v>0.81506238703326661</v>
      </c>
      <c r="T20" s="25">
        <f t="shared" si="5"/>
        <v>0.82135458527831984</v>
      </c>
      <c r="U20" s="25">
        <f t="shared" si="5"/>
        <v>0.8192057544801139</v>
      </c>
      <c r="V20" s="25">
        <f t="shared" si="5"/>
        <v>0.81731585133533136</v>
      </c>
      <c r="W20" s="25">
        <f t="shared" si="5"/>
        <v>0.81446439219250721</v>
      </c>
      <c r="X20" s="25">
        <f t="shared" si="5"/>
        <v>0.92634973128155518</v>
      </c>
      <c r="Y20" s="25">
        <f t="shared" si="5"/>
        <v>0.8648508915705061</v>
      </c>
      <c r="Z20" s="25">
        <f t="shared" si="5"/>
        <v>0.83174871737525513</v>
      </c>
      <c r="AA20" s="25">
        <f t="shared" si="5"/>
        <v>0.79849516012843724</v>
      </c>
      <c r="AB20" s="25">
        <f t="shared" si="5"/>
        <v>0.78636435734888621</v>
      </c>
      <c r="AC20" s="25">
        <f t="shared" si="5"/>
        <v>0.77994859281767515</v>
      </c>
    </row>
    <row r="21" spans="1:29" ht="8.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9" ht="34.25" customHeight="1" x14ac:dyDescent="0.35">
      <c r="A22" s="27" t="s">
        <v>12</v>
      </c>
    </row>
    <row r="23" spans="1:29" x14ac:dyDescent="0.35">
      <c r="A23" s="26" t="s">
        <v>9</v>
      </c>
    </row>
    <row r="24" spans="1:29" x14ac:dyDescent="0.35">
      <c r="A24" s="26" t="s">
        <v>11</v>
      </c>
    </row>
    <row r="25" spans="1:29" ht="36" x14ac:dyDescent="0.35">
      <c r="A25" s="26" t="s">
        <v>10</v>
      </c>
    </row>
    <row r="26" spans="1:29" ht="25.5" x14ac:dyDescent="0.35">
      <c r="A26" s="26" t="s">
        <v>13</v>
      </c>
    </row>
    <row r="27" spans="1:29" ht="37.5" x14ac:dyDescent="0.35">
      <c r="A27" s="26" t="s">
        <v>14</v>
      </c>
    </row>
    <row r="28" spans="1:29" ht="25.5" x14ac:dyDescent="0.35">
      <c r="A28" s="26" t="s">
        <v>15</v>
      </c>
    </row>
    <row r="29" spans="1:29" ht="25.5" x14ac:dyDescent="0.35">
      <c r="A29" s="26" t="s">
        <v>16</v>
      </c>
    </row>
  </sheetData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Tourism Equivalent Population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S. Feliciano</dc:creator>
  <cp:lastModifiedBy>Jimmy M. Mijer</cp:lastModifiedBy>
  <cp:lastPrinted>2026-05-19T14:59:25Z</cp:lastPrinted>
  <dcterms:created xsi:type="dcterms:W3CDTF">2026-05-07T13:02:19Z</dcterms:created>
  <dcterms:modified xsi:type="dcterms:W3CDTF">2026-06-23T11:53:19Z</dcterms:modified>
</cp:coreProperties>
</file>