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YasmaraP\Downloads\"/>
    </mc:Choice>
  </mc:AlternateContent>
  <xr:revisionPtr revIDLastSave="0" documentId="13_ncr:1_{2D10E762-01E1-4F07-8168-FD7F5C5F75B6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Sheet1!$A$1:$BB$23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3" i="1" l="1"/>
  <c r="BB4" i="1"/>
  <c r="BB5" i="1"/>
  <c r="BB6" i="1"/>
  <c r="BB7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A3" i="1"/>
  <c r="BA4" i="1"/>
  <c r="BA5" i="1"/>
  <c r="BA6" i="1"/>
  <c r="BA7" i="1"/>
  <c r="BA8" i="1"/>
  <c r="BA9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AZ3" i="1"/>
  <c r="AZ4" i="1"/>
  <c r="AZ5" i="1"/>
  <c r="AZ6" i="1"/>
  <c r="AZ7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U3" i="1"/>
  <c r="AU4" i="1"/>
  <c r="AU5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T3" i="1"/>
  <c r="AW3" i="1" s="1"/>
  <c r="AT4" i="1"/>
  <c r="AW4" i="1" s="1"/>
  <c r="AT5" i="1"/>
  <c r="AW5" i="1" s="1"/>
  <c r="AT6" i="1"/>
  <c r="AW6" i="1" s="1"/>
  <c r="AT7" i="1"/>
  <c r="AW7" i="1" s="1"/>
  <c r="AT8" i="1"/>
  <c r="AW8" i="1" s="1"/>
  <c r="AT9" i="1"/>
  <c r="AW9" i="1" s="1"/>
  <c r="AT10" i="1"/>
  <c r="AW10" i="1" s="1"/>
  <c r="AT11" i="1"/>
  <c r="AW11" i="1" s="1"/>
  <c r="AT12" i="1"/>
  <c r="AW12" i="1" s="1"/>
  <c r="AT13" i="1"/>
  <c r="AW13" i="1" s="1"/>
  <c r="AT14" i="1"/>
  <c r="AW14" i="1" s="1"/>
  <c r="AT15" i="1"/>
  <c r="AW15" i="1" s="1"/>
  <c r="AT16" i="1"/>
  <c r="AW16" i="1" s="1"/>
  <c r="AT17" i="1"/>
  <c r="AW17" i="1" s="1"/>
  <c r="AT18" i="1"/>
  <c r="AW18" i="1" s="1"/>
  <c r="AT19" i="1"/>
  <c r="AW19" i="1" s="1"/>
  <c r="AT20" i="1"/>
  <c r="AW20" i="1" s="1"/>
  <c r="AT21" i="1"/>
  <c r="AW21" i="1" s="1"/>
  <c r="AT22" i="1"/>
  <c r="AW22" i="1" s="1"/>
  <c r="AT23" i="1"/>
  <c r="AW23" i="1" s="1"/>
  <c r="AS3" i="1"/>
  <c r="AS4" i="1"/>
  <c r="AS5" i="1"/>
  <c r="AS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R3" i="1"/>
  <c r="AV3" i="1" s="1"/>
  <c r="AR4" i="1"/>
  <c r="AV4" i="1" s="1"/>
  <c r="AR5" i="1"/>
  <c r="AV5" i="1" s="1"/>
  <c r="AR6" i="1"/>
  <c r="AV6" i="1" s="1"/>
  <c r="AR7" i="1"/>
  <c r="AV7" i="1" s="1"/>
  <c r="AR8" i="1"/>
  <c r="AV8" i="1" s="1"/>
  <c r="AR9" i="1"/>
  <c r="AV9" i="1" s="1"/>
  <c r="AR10" i="1"/>
  <c r="AV10" i="1" s="1"/>
  <c r="AR11" i="1"/>
  <c r="AV11" i="1" s="1"/>
  <c r="AR12" i="1"/>
  <c r="AV12" i="1" s="1"/>
  <c r="AR13" i="1"/>
  <c r="AV13" i="1" s="1"/>
  <c r="AR14" i="1"/>
  <c r="AV14" i="1" s="1"/>
  <c r="AR15" i="1"/>
  <c r="AV15" i="1" s="1"/>
  <c r="AX15" i="1" s="1"/>
  <c r="AR16" i="1"/>
  <c r="AV16" i="1" s="1"/>
  <c r="AX16" i="1" s="1"/>
  <c r="AR17" i="1"/>
  <c r="AV17" i="1" s="1"/>
  <c r="AX17" i="1" s="1"/>
  <c r="AR18" i="1"/>
  <c r="AY18" i="1" s="1"/>
  <c r="AR19" i="1"/>
  <c r="AY19" i="1" s="1"/>
  <c r="AR20" i="1"/>
  <c r="AY20" i="1" s="1"/>
  <c r="AR21" i="1"/>
  <c r="AY21" i="1" s="1"/>
  <c r="AR22" i="1"/>
  <c r="AY22" i="1" s="1"/>
  <c r="AR23" i="1"/>
  <c r="AY23" i="1" s="1"/>
  <c r="AQ3" i="1"/>
  <c r="AQ4" i="1"/>
  <c r="AQ5" i="1"/>
  <c r="AQ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P3" i="1"/>
  <c r="AP4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O3" i="1"/>
  <c r="AO4" i="1"/>
  <c r="AO5" i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X14" i="1" l="1"/>
  <c r="AX10" i="1"/>
  <c r="AX7" i="1"/>
  <c r="AX3" i="1"/>
  <c r="AX13" i="1"/>
  <c r="AX5" i="1"/>
  <c r="AX12" i="1"/>
  <c r="AX11" i="1"/>
  <c r="AX9" i="1"/>
  <c r="AX8" i="1"/>
  <c r="AX6" i="1"/>
  <c r="AX4" i="1"/>
  <c r="AY17" i="1"/>
  <c r="AY16" i="1"/>
  <c r="AY15" i="1"/>
  <c r="AY14" i="1"/>
  <c r="AV23" i="1"/>
  <c r="AX23" i="1" s="1"/>
  <c r="AY13" i="1"/>
  <c r="AV22" i="1"/>
  <c r="AX22" i="1" s="1"/>
  <c r="AY12" i="1"/>
  <c r="AV21" i="1"/>
  <c r="AX21" i="1" s="1"/>
  <c r="AY11" i="1"/>
  <c r="AV20" i="1"/>
  <c r="AX20" i="1" s="1"/>
  <c r="AY10" i="1"/>
  <c r="AV19" i="1"/>
  <c r="AX19" i="1" s="1"/>
  <c r="AY9" i="1"/>
  <c r="AV18" i="1"/>
  <c r="AX18" i="1" s="1"/>
  <c r="AY8" i="1"/>
  <c r="AY7" i="1"/>
  <c r="AY6" i="1"/>
  <c r="AY5" i="1"/>
  <c r="AY4" i="1"/>
  <c r="AY3" i="1"/>
  <c r="AU2" i="1"/>
  <c r="BB2" i="1"/>
  <c r="BA2" i="1"/>
  <c r="AZ2" i="1"/>
  <c r="AT2" i="1"/>
  <c r="AS2" i="1"/>
  <c r="AR2" i="1"/>
  <c r="AQ2" i="1"/>
  <c r="AP2" i="1"/>
  <c r="AO2" i="1"/>
  <c r="AY2" i="1" l="1"/>
  <c r="AV2" i="1"/>
  <c r="AW2" i="1"/>
  <c r="AX2" i="1" l="1"/>
</calcChain>
</file>

<file path=xl/sharedStrings.xml><?xml version="1.0" encoding="utf-8"?>
<sst xmlns="http://schemas.openxmlformats.org/spreadsheetml/2006/main" count="421" uniqueCount="98">
  <si>
    <t>Q_START7_S</t>
  </si>
  <si>
    <t>SubjData</t>
  </si>
  <si>
    <t>Name</t>
  </si>
  <si>
    <t>Duration</t>
  </si>
  <si>
    <t>Complete</t>
  </si>
  <si>
    <t>LocName</t>
  </si>
  <si>
    <t>ExReNum</t>
  </si>
  <si>
    <t>Status</t>
  </si>
  <si>
    <t>LocID</t>
  </si>
  <si>
    <t>Q_START4</t>
  </si>
  <si>
    <t>VStart</t>
  </si>
  <si>
    <t>Q_START2_S</t>
  </si>
  <si>
    <t>LocationName</t>
  </si>
  <si>
    <t>Requires Approval</t>
  </si>
  <si>
    <t>SurveyorName</t>
  </si>
  <si>
    <t>HH_1</t>
  </si>
  <si>
    <t>Q_168</t>
  </si>
  <si>
    <t>Cancel</t>
  </si>
  <si>
    <t>Q_START6</t>
  </si>
  <si>
    <t>Q_171</t>
  </si>
  <si>
    <t>Q_START2</t>
  </si>
  <si>
    <t>-</t>
  </si>
  <si>
    <t>SbjNum</t>
  </si>
  <si>
    <t>Android_Subject</t>
  </si>
  <si>
    <t>N/A</t>
  </si>
  <si>
    <t>LocationCode</t>
  </si>
  <si>
    <t>SbjNam</t>
  </si>
  <si>
    <t>SrvyrComment</t>
  </si>
  <si>
    <t>DueDate</t>
  </si>
  <si>
    <t>0</t>
  </si>
  <si>
    <t>Comment</t>
  </si>
  <si>
    <t>Srvyr</t>
  </si>
  <si>
    <t>UsrUnq</t>
  </si>
  <si>
    <t>Q_START7</t>
  </si>
  <si>
    <t>2</t>
  </si>
  <si>
    <t>Q_START3</t>
  </si>
  <si>
    <t>StartDate</t>
  </si>
  <si>
    <t>Q_167</t>
  </si>
  <si>
    <t>RvwName</t>
  </si>
  <si>
    <t>Q_START5</t>
  </si>
  <si>
    <t>Q_170</t>
  </si>
  <si>
    <t>Q_START1</t>
  </si>
  <si>
    <t>VEnd</t>
  </si>
  <si>
    <t>Q_FIN_2</t>
  </si>
  <si>
    <t>Q_169</t>
  </si>
  <si>
    <t>startdate</t>
  </si>
  <si>
    <t>startHr</t>
  </si>
  <si>
    <t>startMin</t>
  </si>
  <si>
    <t>enddate</t>
  </si>
  <si>
    <t>endHr</t>
  </si>
  <si>
    <t>endMin</t>
  </si>
  <si>
    <t>duratMin</t>
  </si>
  <si>
    <t>Calcdurmin</t>
  </si>
  <si>
    <t>duratHr</t>
  </si>
  <si>
    <t>TotDuration</t>
  </si>
  <si>
    <t>routing</t>
  </si>
  <si>
    <t>Cooperate</t>
  </si>
  <si>
    <t>Reason not cooperate</t>
  </si>
  <si>
    <t>No</t>
  </si>
  <si>
    <t>Si</t>
  </si>
  <si>
    <t xml:space="preserve"> </t>
  </si>
  <si>
    <t>Emu_PC_Subject</t>
  </si>
  <si>
    <t>1</t>
  </si>
  <si>
    <t>Approved</t>
  </si>
  <si>
    <t>n</t>
  </si>
  <si>
    <t>1234567</t>
  </si>
  <si>
    <t>6</t>
  </si>
  <si>
    <t>LFS01</t>
  </si>
  <si>
    <t>LFS02</t>
  </si>
  <si>
    <t>LFS03</t>
  </si>
  <si>
    <t>LFS04</t>
  </si>
  <si>
    <t>LFS05</t>
  </si>
  <si>
    <t>LFS06</t>
  </si>
  <si>
    <t>DAY</t>
  </si>
  <si>
    <t>LFS07</t>
  </si>
  <si>
    <t>LFS08</t>
  </si>
  <si>
    <t>Other</t>
  </si>
  <si>
    <t xml:space="preserve">Refusal </t>
  </si>
  <si>
    <t>Missed appointment</t>
  </si>
  <si>
    <t>Q_VG_1</t>
  </si>
  <si>
    <t>Q_VG_2</t>
  </si>
  <si>
    <t>Q_VG_3</t>
  </si>
  <si>
    <t>T_Q_VG_4_1</t>
  </si>
  <si>
    <t>T_Q_VG_4_2</t>
  </si>
  <si>
    <t>Q_173</t>
  </si>
  <si>
    <t>monique</t>
  </si>
  <si>
    <t>MAndroid_Subject</t>
  </si>
  <si>
    <t>MMaduro</t>
  </si>
  <si>
    <t>5924549</t>
  </si>
  <si>
    <t>lfs26</t>
  </si>
  <si>
    <t>78</t>
  </si>
  <si>
    <t>A</t>
  </si>
  <si>
    <t>2. Call rejected/ended</t>
  </si>
  <si>
    <t>3. Disconnected/Switch off/Does not ring</t>
  </si>
  <si>
    <t>4. NOT a household</t>
  </si>
  <si>
    <t>5. HH NOT w participate</t>
  </si>
  <si>
    <t>6. YES, HH participates</t>
  </si>
  <si>
    <t xml:space="preserve">1. No answer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</si>
</sst>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quotePrefix="1"/>
    <xf numFmtId="21" fontId="0" fillId="0" borderId="0" xfId="0" applyNumberFormat="1"/>
    <xf numFmtId="22" fontId="0" fillId="0" borderId="0" xfId="0" applyNumberFormat="1"/>
    <xf numFmtId="0" fontId="0" fillId="2" borderId="0" xfId="0" applyFill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23"/>
  <sheetViews>
    <sheetView tabSelected="1" workbookViewId="0">
      <selection activeCell="A24" sqref="A24:XFD52"/>
    </sheetView>
  </sheetViews>
  <sheetFormatPr defaultRowHeight="14.5" x14ac:dyDescent="0.35"/>
  <cols>
    <col min="18" max="18" width="24.7265625" customWidth="1"/>
    <col min="19" max="19" width="13.453125" bestFit="1" customWidth="1"/>
    <col min="30" max="30" width="12.08984375" customWidth="1"/>
    <col min="31" max="31" width="12.26953125" customWidth="1"/>
    <col min="32" max="36" width="11.6328125" bestFit="1" customWidth="1"/>
    <col min="37" max="37" width="13.54296875" bestFit="1" customWidth="1"/>
    <col min="38" max="38" width="7.54296875" bestFit="1" customWidth="1"/>
    <col min="39" max="39" width="10.26953125" bestFit="1" customWidth="1"/>
    <col min="52" max="52" width="33.1796875" bestFit="1" customWidth="1"/>
  </cols>
  <sheetData>
    <row r="1" spans="1:54" x14ac:dyDescent="0.35">
      <c r="A1" t="s">
        <v>30</v>
      </c>
      <c r="B1" t="s">
        <v>28</v>
      </c>
      <c r="C1" t="s">
        <v>25</v>
      </c>
      <c r="D1" t="s">
        <v>12</v>
      </c>
      <c r="E1" t="s">
        <v>2</v>
      </c>
      <c r="F1" t="s">
        <v>36</v>
      </c>
      <c r="G1" t="s">
        <v>14</v>
      </c>
      <c r="H1" t="s">
        <v>22</v>
      </c>
      <c r="I1" t="s">
        <v>31</v>
      </c>
      <c r="J1" t="s">
        <v>26</v>
      </c>
      <c r="K1" t="s">
        <v>32</v>
      </c>
      <c r="L1" t="s">
        <v>3</v>
      </c>
      <c r="M1" t="s">
        <v>1</v>
      </c>
      <c r="N1" t="s">
        <v>27</v>
      </c>
      <c r="O1" t="s">
        <v>4</v>
      </c>
      <c r="P1" t="s">
        <v>7</v>
      </c>
      <c r="Q1" t="s">
        <v>6</v>
      </c>
      <c r="R1" t="s">
        <v>10</v>
      </c>
      <c r="S1" t="s">
        <v>42</v>
      </c>
      <c r="T1" t="s">
        <v>8</v>
      </c>
      <c r="U1" t="s">
        <v>5</v>
      </c>
      <c r="V1" t="s">
        <v>38</v>
      </c>
      <c r="W1" t="s">
        <v>17</v>
      </c>
      <c r="X1" t="s">
        <v>41</v>
      </c>
      <c r="Y1" s="4" t="s">
        <v>16</v>
      </c>
      <c r="Z1" t="s">
        <v>44</v>
      </c>
      <c r="AA1" t="s">
        <v>40</v>
      </c>
      <c r="AB1" t="s">
        <v>19</v>
      </c>
      <c r="AD1" t="s">
        <v>20</v>
      </c>
      <c r="AE1" t="s">
        <v>11</v>
      </c>
      <c r="AF1" t="s">
        <v>35</v>
      </c>
      <c r="AG1" t="s">
        <v>9</v>
      </c>
      <c r="AH1" t="s">
        <v>39</v>
      </c>
      <c r="AI1" s="4" t="s">
        <v>18</v>
      </c>
      <c r="AJ1" s="4" t="s">
        <v>33</v>
      </c>
      <c r="AK1" t="s">
        <v>0</v>
      </c>
      <c r="AL1" t="s">
        <v>15</v>
      </c>
      <c r="AM1" t="s">
        <v>43</v>
      </c>
      <c r="AN1" t="s">
        <v>37</v>
      </c>
      <c r="AO1" s="4" t="s">
        <v>45</v>
      </c>
      <c r="AP1" s="4" t="s">
        <v>46</v>
      </c>
      <c r="AQ1" s="4" t="s">
        <v>47</v>
      </c>
      <c r="AR1" s="4" t="s">
        <v>48</v>
      </c>
      <c r="AS1" s="4" t="s">
        <v>49</v>
      </c>
      <c r="AT1" s="4" t="s">
        <v>50</v>
      </c>
      <c r="AU1" s="4" t="s">
        <v>73</v>
      </c>
      <c r="AV1" s="4" t="s">
        <v>53</v>
      </c>
      <c r="AW1" s="4" t="s">
        <v>51</v>
      </c>
      <c r="AX1" s="4" t="s">
        <v>54</v>
      </c>
      <c r="AY1" s="4" t="s">
        <v>52</v>
      </c>
      <c r="AZ1" s="4" t="s">
        <v>55</v>
      </c>
      <c r="BA1" s="4" t="s">
        <v>56</v>
      </c>
      <c r="BB1" s="4" t="s">
        <v>57</v>
      </c>
    </row>
    <row r="2" spans="1:54" x14ac:dyDescent="0.35">
      <c r="A2" t="s">
        <v>21</v>
      </c>
      <c r="B2" t="s">
        <v>21</v>
      </c>
      <c r="C2" t="s">
        <v>21</v>
      </c>
      <c r="D2" t="s">
        <v>21</v>
      </c>
      <c r="E2" t="s">
        <v>21</v>
      </c>
      <c r="F2" t="s">
        <v>21</v>
      </c>
      <c r="G2" t="s">
        <v>21</v>
      </c>
      <c r="H2">
        <v>223950774</v>
      </c>
      <c r="I2" t="s">
        <v>67</v>
      </c>
      <c r="J2" t="s">
        <v>23</v>
      </c>
      <c r="L2" s="2">
        <v>5.7870370370370373E-5</v>
      </c>
      <c r="O2" t="b">
        <v>1</v>
      </c>
      <c r="P2" t="s">
        <v>13</v>
      </c>
      <c r="R2" s="3">
        <v>45908.643275462964</v>
      </c>
      <c r="S2" s="3">
        <v>45908.650277777779</v>
      </c>
      <c r="T2">
        <v>-1</v>
      </c>
      <c r="V2" t="s">
        <v>24</v>
      </c>
      <c r="W2">
        <v>-1</v>
      </c>
      <c r="X2">
        <v>-1</v>
      </c>
      <c r="Y2">
        <v>1</v>
      </c>
      <c r="Z2">
        <v>1</v>
      </c>
      <c r="AA2">
        <v>-1</v>
      </c>
      <c r="AB2">
        <v>-1</v>
      </c>
      <c r="AD2">
        <v>-1</v>
      </c>
      <c r="AF2">
        <v>-1</v>
      </c>
      <c r="AG2">
        <v>-1</v>
      </c>
      <c r="AH2">
        <v>-1</v>
      </c>
      <c r="AI2">
        <v>-1</v>
      </c>
      <c r="AJ2">
        <v>-1</v>
      </c>
      <c r="AL2">
        <v>-1</v>
      </c>
      <c r="AM2">
        <v>-1</v>
      </c>
      <c r="AN2">
        <v>-1</v>
      </c>
      <c r="AO2" s="4">
        <f>+DAY(R2)</f>
        <v>8</v>
      </c>
      <c r="AP2" s="4">
        <f>HOUR(R2)</f>
        <v>15</v>
      </c>
      <c r="AQ2" s="4">
        <f>MINUTE(R2)</f>
        <v>26</v>
      </c>
      <c r="AR2" s="4">
        <f>+DAY(S2)</f>
        <v>8</v>
      </c>
      <c r="AS2" s="4">
        <f>HOUR(S2)</f>
        <v>15</v>
      </c>
      <c r="AT2" s="4">
        <f>MINUTE(S2)</f>
        <v>36</v>
      </c>
      <c r="AU2" s="4" t="str">
        <f>+RIGHT("0"&amp;MONTH(S2),2)&amp;RIGHT("0"&amp;DAY(S2),2)</f>
        <v>0908</v>
      </c>
      <c r="AV2" s="4">
        <f>+(AR2*24+AS2)-(AO2*24+AP2)</f>
        <v>0</v>
      </c>
      <c r="AW2">
        <f>+AT2-AQ2</f>
        <v>10</v>
      </c>
      <c r="AX2">
        <f>+AV2*60+AW2</f>
        <v>10</v>
      </c>
      <c r="AY2" s="4">
        <f>+(+AR2*24*60+AS2*60+AT2)-(AO2*24*60+AP2*60+AQ2)</f>
        <v>10</v>
      </c>
      <c r="AZ2" s="4" t="str">
        <f>+VLOOKUP(Y2,Sheet2!A:B,2,FALSE)</f>
        <v xml:space="preserve">1. No answer </v>
      </c>
      <c r="BA2" s="4" t="str">
        <f>+VLOOKUP(AI2,Sheet2!D:E,2,FALSE)</f>
        <v xml:space="preserve"> </v>
      </c>
      <c r="BB2" s="4" t="str">
        <f>+VLOOKUP(AJ2,Sheet2!G:H,2,FALSE)</f>
        <v xml:space="preserve"> </v>
      </c>
    </row>
    <row r="3" spans="1:54" x14ac:dyDescent="0.35">
      <c r="A3" t="s">
        <v>21</v>
      </c>
      <c r="B3" t="s">
        <v>21</v>
      </c>
      <c r="C3" t="s">
        <v>21</v>
      </c>
      <c r="D3" t="s">
        <v>21</v>
      </c>
      <c r="E3" t="s">
        <v>21</v>
      </c>
      <c r="F3" t="s">
        <v>21</v>
      </c>
      <c r="G3" t="s">
        <v>21</v>
      </c>
      <c r="H3">
        <v>223950781</v>
      </c>
      <c r="I3" t="s">
        <v>68</v>
      </c>
      <c r="J3" t="s">
        <v>23</v>
      </c>
      <c r="L3" s="2">
        <v>5.7870370370370373E-5</v>
      </c>
      <c r="O3" t="b">
        <v>1</v>
      </c>
      <c r="P3" t="s">
        <v>13</v>
      </c>
      <c r="R3" s="3">
        <v>45908.64335648148</v>
      </c>
      <c r="S3" s="3">
        <v>45908.65730324074</v>
      </c>
      <c r="T3">
        <v>-1</v>
      </c>
      <c r="V3" t="s">
        <v>24</v>
      </c>
      <c r="W3">
        <v>-1</v>
      </c>
      <c r="X3">
        <v>-1</v>
      </c>
      <c r="Y3">
        <v>2</v>
      </c>
      <c r="Z3">
        <v>1</v>
      </c>
      <c r="AA3">
        <v>-1</v>
      </c>
      <c r="AB3">
        <v>-1</v>
      </c>
      <c r="AD3">
        <v>-1</v>
      </c>
      <c r="AF3">
        <v>-1</v>
      </c>
      <c r="AG3">
        <v>-1</v>
      </c>
      <c r="AH3">
        <v>-1</v>
      </c>
      <c r="AI3">
        <v>-1</v>
      </c>
      <c r="AJ3">
        <v>-1</v>
      </c>
      <c r="AL3">
        <v>-1</v>
      </c>
      <c r="AM3">
        <v>-1</v>
      </c>
      <c r="AN3">
        <v>-1</v>
      </c>
      <c r="AO3" s="4">
        <f t="shared" ref="AO3:AO23" si="0">+DAY(R3)</f>
        <v>8</v>
      </c>
      <c r="AP3" s="4">
        <f t="shared" ref="AP3:AP23" si="1">HOUR(R3)</f>
        <v>15</v>
      </c>
      <c r="AQ3" s="4">
        <f t="shared" ref="AQ3:AQ23" si="2">MINUTE(R3)</f>
        <v>26</v>
      </c>
      <c r="AR3" s="4">
        <f t="shared" ref="AR3:AR23" si="3">+DAY(S3)</f>
        <v>8</v>
      </c>
      <c r="AS3" s="4">
        <f t="shared" ref="AS3:AS23" si="4">HOUR(S3)</f>
        <v>15</v>
      </c>
      <c r="AT3" s="4">
        <f t="shared" ref="AT3:AT23" si="5">MINUTE(S3)</f>
        <v>46</v>
      </c>
      <c r="AU3" s="4" t="str">
        <f t="shared" ref="AU3:AU23" si="6">+RIGHT("0"&amp;MONTH(S3),2)&amp;RIGHT("0"&amp;DAY(S3),2)</f>
        <v>0908</v>
      </c>
      <c r="AV3" s="4">
        <f t="shared" ref="AV3:AV23" si="7">+(AR3*24+AS3)-(AO3*24+AP3)</f>
        <v>0</v>
      </c>
      <c r="AW3">
        <f t="shared" ref="AW3:AW23" si="8">+AT3-AQ3</f>
        <v>20</v>
      </c>
      <c r="AX3">
        <f t="shared" ref="AX3:AX23" si="9">+AV3*60+AW3</f>
        <v>20</v>
      </c>
      <c r="AY3" s="4">
        <f t="shared" ref="AY3:AY23" si="10">+(+AR3*24*60+AS3*60+AT3)-(AO3*24*60+AP3*60+AQ3)</f>
        <v>20</v>
      </c>
      <c r="AZ3" s="4" t="str">
        <f>+VLOOKUP(Y3,Sheet2!A:B,2,FALSE)</f>
        <v>2. Call rejected/ended</v>
      </c>
      <c r="BA3" s="4" t="str">
        <f>+VLOOKUP(AI3,Sheet2!D:E,2,FALSE)</f>
        <v xml:space="preserve"> </v>
      </c>
      <c r="BB3" s="4" t="str">
        <f>+VLOOKUP(AJ3,Sheet2!G:H,2,FALSE)</f>
        <v xml:space="preserve"> </v>
      </c>
    </row>
    <row r="4" spans="1:54" x14ac:dyDescent="0.35">
      <c r="A4" t="s">
        <v>21</v>
      </c>
      <c r="B4" t="s">
        <v>21</v>
      </c>
      <c r="C4" t="s">
        <v>21</v>
      </c>
      <c r="D4" t="s">
        <v>21</v>
      </c>
      <c r="E4" t="s">
        <v>21</v>
      </c>
      <c r="F4" t="s">
        <v>21</v>
      </c>
      <c r="G4" t="s">
        <v>21</v>
      </c>
      <c r="H4">
        <v>223980987</v>
      </c>
      <c r="I4" t="s">
        <v>74</v>
      </c>
      <c r="J4" t="s">
        <v>61</v>
      </c>
      <c r="L4" s="2">
        <v>3.0092592592592595E-4</v>
      </c>
      <c r="O4" t="b">
        <v>1</v>
      </c>
      <c r="P4" t="s">
        <v>13</v>
      </c>
      <c r="R4" s="3">
        <v>45909.324861111112</v>
      </c>
      <c r="S4" s="3">
        <v>45909.332118055558</v>
      </c>
      <c r="T4">
        <v>-1</v>
      </c>
      <c r="V4" t="s">
        <v>24</v>
      </c>
      <c r="W4">
        <v>-1</v>
      </c>
      <c r="X4">
        <v>-1</v>
      </c>
      <c r="Y4">
        <v>1</v>
      </c>
      <c r="Z4">
        <v>1</v>
      </c>
      <c r="AA4">
        <v>-1</v>
      </c>
      <c r="AB4">
        <v>-1</v>
      </c>
      <c r="AD4">
        <v>-1</v>
      </c>
      <c r="AF4">
        <v>-1</v>
      </c>
      <c r="AG4">
        <v>-1</v>
      </c>
      <c r="AH4">
        <v>-1</v>
      </c>
      <c r="AI4">
        <v>-1</v>
      </c>
      <c r="AJ4">
        <v>-1</v>
      </c>
      <c r="AL4">
        <v>-1</v>
      </c>
      <c r="AM4">
        <v>-1</v>
      </c>
      <c r="AN4">
        <v>-1</v>
      </c>
      <c r="AO4" s="4">
        <f t="shared" si="0"/>
        <v>9</v>
      </c>
      <c r="AP4" s="4">
        <f t="shared" si="1"/>
        <v>7</v>
      </c>
      <c r="AQ4" s="4">
        <f t="shared" si="2"/>
        <v>47</v>
      </c>
      <c r="AR4" s="4">
        <f t="shared" si="3"/>
        <v>9</v>
      </c>
      <c r="AS4" s="4">
        <f t="shared" si="4"/>
        <v>7</v>
      </c>
      <c r="AT4" s="4">
        <f t="shared" si="5"/>
        <v>58</v>
      </c>
      <c r="AU4" s="4" t="str">
        <f t="shared" si="6"/>
        <v>0909</v>
      </c>
      <c r="AV4" s="4">
        <f t="shared" si="7"/>
        <v>0</v>
      </c>
      <c r="AW4">
        <f t="shared" si="8"/>
        <v>11</v>
      </c>
      <c r="AX4">
        <f t="shared" si="9"/>
        <v>11</v>
      </c>
      <c r="AY4" s="4">
        <f t="shared" si="10"/>
        <v>11</v>
      </c>
      <c r="AZ4" s="4" t="str">
        <f>+VLOOKUP(Y4,Sheet2!A:B,2,FALSE)</f>
        <v xml:space="preserve">1. No answer </v>
      </c>
      <c r="BA4" s="4" t="str">
        <f>+VLOOKUP(AI4,Sheet2!D:E,2,FALSE)</f>
        <v xml:space="preserve"> </v>
      </c>
      <c r="BB4" s="4" t="str">
        <f>+VLOOKUP(AJ4,Sheet2!G:H,2,FALSE)</f>
        <v xml:space="preserve"> </v>
      </c>
    </row>
    <row r="5" spans="1:54" x14ac:dyDescent="0.35">
      <c r="A5" t="s">
        <v>21</v>
      </c>
      <c r="B5" t="s">
        <v>21</v>
      </c>
      <c r="C5" t="s">
        <v>21</v>
      </c>
      <c r="D5" t="s">
        <v>21</v>
      </c>
      <c r="E5" t="s">
        <v>21</v>
      </c>
      <c r="F5" t="s">
        <v>21</v>
      </c>
      <c r="G5" t="s">
        <v>21</v>
      </c>
      <c r="H5">
        <v>223980990</v>
      </c>
      <c r="I5" t="s">
        <v>70</v>
      </c>
      <c r="J5" t="s">
        <v>61</v>
      </c>
      <c r="L5" s="2">
        <v>6.9444444444444444E-5</v>
      </c>
      <c r="O5" t="b">
        <v>1</v>
      </c>
      <c r="P5" t="s">
        <v>13</v>
      </c>
      <c r="R5" s="3">
        <v>45909.325196759259</v>
      </c>
      <c r="S5" s="3">
        <v>45909.339155092595</v>
      </c>
      <c r="T5">
        <v>-1</v>
      </c>
      <c r="V5" t="s">
        <v>24</v>
      </c>
      <c r="W5">
        <v>-1</v>
      </c>
      <c r="X5" s="1" t="s">
        <v>29</v>
      </c>
      <c r="Y5">
        <v>2</v>
      </c>
      <c r="Z5">
        <v>2</v>
      </c>
      <c r="AA5">
        <v>-1</v>
      </c>
      <c r="AB5">
        <v>-1</v>
      </c>
      <c r="AC5" s="1"/>
      <c r="AD5">
        <v>-1</v>
      </c>
      <c r="AF5">
        <v>-1</v>
      </c>
      <c r="AG5">
        <v>-1</v>
      </c>
      <c r="AH5">
        <v>-1</v>
      </c>
      <c r="AI5">
        <v>-1</v>
      </c>
      <c r="AJ5">
        <v>-1</v>
      </c>
      <c r="AL5">
        <v>-1</v>
      </c>
      <c r="AM5">
        <v>-1</v>
      </c>
      <c r="AN5">
        <v>-1</v>
      </c>
      <c r="AO5" s="4">
        <f t="shared" si="0"/>
        <v>9</v>
      </c>
      <c r="AP5" s="4">
        <f t="shared" si="1"/>
        <v>7</v>
      </c>
      <c r="AQ5" s="4">
        <f t="shared" si="2"/>
        <v>48</v>
      </c>
      <c r="AR5" s="4">
        <f t="shared" si="3"/>
        <v>9</v>
      </c>
      <c r="AS5" s="4">
        <f t="shared" si="4"/>
        <v>8</v>
      </c>
      <c r="AT5" s="4">
        <f t="shared" si="5"/>
        <v>8</v>
      </c>
      <c r="AU5" s="4" t="str">
        <f t="shared" si="6"/>
        <v>0909</v>
      </c>
      <c r="AV5" s="4">
        <f t="shared" si="7"/>
        <v>1</v>
      </c>
      <c r="AW5">
        <f t="shared" si="8"/>
        <v>-40</v>
      </c>
      <c r="AX5">
        <f t="shared" si="9"/>
        <v>20</v>
      </c>
      <c r="AY5" s="4">
        <f t="shared" si="10"/>
        <v>20</v>
      </c>
      <c r="AZ5" s="4" t="str">
        <f>+VLOOKUP(Y5,Sheet2!A:B,2,FALSE)</f>
        <v>2. Call rejected/ended</v>
      </c>
      <c r="BA5" s="4" t="str">
        <f>+VLOOKUP(AI5,Sheet2!D:E,2,FALSE)</f>
        <v xml:space="preserve"> </v>
      </c>
      <c r="BB5" s="4" t="str">
        <f>+VLOOKUP(AJ5,Sheet2!G:H,2,FALSE)</f>
        <v xml:space="preserve"> </v>
      </c>
    </row>
    <row r="6" spans="1:54" x14ac:dyDescent="0.35">
      <c r="A6" t="s">
        <v>21</v>
      </c>
      <c r="B6" t="s">
        <v>21</v>
      </c>
      <c r="C6" t="s">
        <v>21</v>
      </c>
      <c r="D6" t="s">
        <v>21</v>
      </c>
      <c r="E6" t="s">
        <v>21</v>
      </c>
      <c r="F6" t="s">
        <v>21</v>
      </c>
      <c r="G6" t="s">
        <v>21</v>
      </c>
      <c r="H6">
        <v>223980995</v>
      </c>
      <c r="I6" t="s">
        <v>71</v>
      </c>
      <c r="J6" t="s">
        <v>61</v>
      </c>
      <c r="L6" s="2">
        <v>5.7870370370370373E-5</v>
      </c>
      <c r="O6" t="b">
        <v>1</v>
      </c>
      <c r="P6" t="s">
        <v>13</v>
      </c>
      <c r="R6" s="3">
        <v>45909.325289351851</v>
      </c>
      <c r="S6" s="3">
        <v>45909.367013888892</v>
      </c>
      <c r="T6">
        <v>-1</v>
      </c>
      <c r="V6" t="s">
        <v>24</v>
      </c>
      <c r="W6">
        <v>-1</v>
      </c>
      <c r="X6" s="1" t="s">
        <v>62</v>
      </c>
      <c r="Y6">
        <v>3</v>
      </c>
      <c r="Z6">
        <v>-1</v>
      </c>
      <c r="AA6">
        <v>-1</v>
      </c>
      <c r="AB6">
        <v>-1</v>
      </c>
      <c r="AC6" s="1"/>
      <c r="AD6">
        <v>-1</v>
      </c>
      <c r="AF6">
        <v>-1</v>
      </c>
      <c r="AG6">
        <v>-1</v>
      </c>
      <c r="AH6">
        <v>-1</v>
      </c>
      <c r="AI6">
        <v>-1</v>
      </c>
      <c r="AJ6">
        <v>-1</v>
      </c>
      <c r="AL6">
        <v>-1</v>
      </c>
      <c r="AM6">
        <v>-1</v>
      </c>
      <c r="AN6">
        <v>-1</v>
      </c>
      <c r="AO6" s="4">
        <f t="shared" si="0"/>
        <v>9</v>
      </c>
      <c r="AP6" s="4">
        <f t="shared" si="1"/>
        <v>7</v>
      </c>
      <c r="AQ6" s="4">
        <f t="shared" si="2"/>
        <v>48</v>
      </c>
      <c r="AR6" s="4">
        <f t="shared" si="3"/>
        <v>9</v>
      </c>
      <c r="AS6" s="4">
        <f t="shared" si="4"/>
        <v>8</v>
      </c>
      <c r="AT6" s="4">
        <f t="shared" si="5"/>
        <v>48</v>
      </c>
      <c r="AU6" s="4" t="str">
        <f t="shared" si="6"/>
        <v>0909</v>
      </c>
      <c r="AV6" s="4">
        <f t="shared" si="7"/>
        <v>1</v>
      </c>
      <c r="AW6">
        <f t="shared" si="8"/>
        <v>0</v>
      </c>
      <c r="AX6">
        <f t="shared" si="9"/>
        <v>60</v>
      </c>
      <c r="AY6" s="4">
        <f t="shared" si="10"/>
        <v>60</v>
      </c>
      <c r="AZ6" s="4" t="str">
        <f>+VLOOKUP(Y6,Sheet2!A:B,2,FALSE)</f>
        <v>3. Disconnected/Switch off/Does not ring</v>
      </c>
      <c r="BA6" s="4" t="str">
        <f>+VLOOKUP(AI6,Sheet2!D:E,2,FALSE)</f>
        <v xml:space="preserve"> </v>
      </c>
      <c r="BB6" s="4" t="str">
        <f>+VLOOKUP(AJ6,Sheet2!G:H,2,FALSE)</f>
        <v xml:space="preserve"> </v>
      </c>
    </row>
    <row r="7" spans="1:54" x14ac:dyDescent="0.35">
      <c r="A7" t="s">
        <v>21</v>
      </c>
      <c r="B7" t="s">
        <v>21</v>
      </c>
      <c r="C7" t="s">
        <v>21</v>
      </c>
      <c r="D7" t="s">
        <v>21</v>
      </c>
      <c r="E7" t="s">
        <v>21</v>
      </c>
      <c r="F7" t="s">
        <v>21</v>
      </c>
      <c r="G7" t="s">
        <v>21</v>
      </c>
      <c r="H7">
        <v>223980999</v>
      </c>
      <c r="I7" t="s">
        <v>72</v>
      </c>
      <c r="J7" t="s">
        <v>61</v>
      </c>
      <c r="L7" s="2">
        <v>5.7870370370370373E-5</v>
      </c>
      <c r="O7" t="b">
        <v>1</v>
      </c>
      <c r="P7" t="s">
        <v>13</v>
      </c>
      <c r="R7" s="3">
        <v>45909.325370370374</v>
      </c>
      <c r="S7" s="3">
        <v>45909.326828703706</v>
      </c>
      <c r="T7">
        <v>-1</v>
      </c>
      <c r="V7" t="s">
        <v>24</v>
      </c>
      <c r="W7">
        <v>-1</v>
      </c>
      <c r="X7" s="1" t="s">
        <v>34</v>
      </c>
      <c r="Y7">
        <v>4</v>
      </c>
      <c r="Z7">
        <v>-1</v>
      </c>
      <c r="AA7">
        <v>-1</v>
      </c>
      <c r="AB7">
        <v>-1</v>
      </c>
      <c r="AC7" s="1"/>
      <c r="AD7">
        <v>-1</v>
      </c>
      <c r="AF7">
        <v>-1</v>
      </c>
      <c r="AG7">
        <v>-1</v>
      </c>
      <c r="AH7">
        <v>-1</v>
      </c>
      <c r="AI7">
        <v>-1</v>
      </c>
      <c r="AJ7">
        <v>-1</v>
      </c>
      <c r="AL7">
        <v>-1</v>
      </c>
      <c r="AM7">
        <v>-1</v>
      </c>
      <c r="AN7">
        <v>-1</v>
      </c>
      <c r="AO7" s="4">
        <f t="shared" si="0"/>
        <v>9</v>
      </c>
      <c r="AP7" s="4">
        <f t="shared" si="1"/>
        <v>7</v>
      </c>
      <c r="AQ7" s="4">
        <f t="shared" si="2"/>
        <v>48</v>
      </c>
      <c r="AR7" s="4">
        <f t="shared" si="3"/>
        <v>9</v>
      </c>
      <c r="AS7" s="4">
        <f t="shared" si="4"/>
        <v>7</v>
      </c>
      <c r="AT7" s="4">
        <f t="shared" si="5"/>
        <v>50</v>
      </c>
      <c r="AU7" s="4" t="str">
        <f t="shared" si="6"/>
        <v>0909</v>
      </c>
      <c r="AV7" s="4">
        <f t="shared" si="7"/>
        <v>0</v>
      </c>
      <c r="AW7">
        <f t="shared" si="8"/>
        <v>2</v>
      </c>
      <c r="AX7">
        <f t="shared" si="9"/>
        <v>2</v>
      </c>
      <c r="AY7" s="4">
        <f t="shared" si="10"/>
        <v>2</v>
      </c>
      <c r="AZ7" s="4" t="str">
        <f>+VLOOKUP(Y7,Sheet2!A:B,2,FALSE)</f>
        <v>4. NOT a household</v>
      </c>
      <c r="BA7" s="4" t="str">
        <f>+VLOOKUP(AI7,Sheet2!D:E,2,FALSE)</f>
        <v xml:space="preserve"> </v>
      </c>
      <c r="BB7" s="4" t="str">
        <f>+VLOOKUP(AJ7,Sheet2!G:H,2,FALSE)</f>
        <v xml:space="preserve"> </v>
      </c>
    </row>
    <row r="8" spans="1:54" x14ac:dyDescent="0.35">
      <c r="A8" t="s">
        <v>21</v>
      </c>
      <c r="B8" t="s">
        <v>21</v>
      </c>
      <c r="C8" t="s">
        <v>21</v>
      </c>
      <c r="D8" t="s">
        <v>21</v>
      </c>
      <c r="E8" t="s">
        <v>21</v>
      </c>
      <c r="F8" t="s">
        <v>21</v>
      </c>
      <c r="G8" t="s">
        <v>21</v>
      </c>
      <c r="H8">
        <v>223981005</v>
      </c>
      <c r="I8" t="s">
        <v>67</v>
      </c>
      <c r="J8" t="s">
        <v>61</v>
      </c>
      <c r="L8" s="2">
        <v>5.7870370370370373E-5</v>
      </c>
      <c r="O8" t="b">
        <v>1</v>
      </c>
      <c r="P8" t="s">
        <v>13</v>
      </c>
      <c r="R8" s="3">
        <v>45909.32545138889</v>
      </c>
      <c r="S8" s="3">
        <v>45909.337326388886</v>
      </c>
      <c r="T8">
        <v>-1</v>
      </c>
      <c r="V8" t="s">
        <v>24</v>
      </c>
      <c r="W8">
        <v>-1</v>
      </c>
      <c r="X8">
        <v>-1</v>
      </c>
      <c r="Y8">
        <v>5</v>
      </c>
      <c r="Z8">
        <v>-1</v>
      </c>
      <c r="AA8">
        <v>-1</v>
      </c>
      <c r="AB8">
        <v>-1</v>
      </c>
      <c r="AD8">
        <v>-1</v>
      </c>
      <c r="AF8">
        <v>-1</v>
      </c>
      <c r="AG8">
        <v>-1</v>
      </c>
      <c r="AH8">
        <v>-1</v>
      </c>
      <c r="AI8">
        <v>-1</v>
      </c>
      <c r="AJ8">
        <v>-1</v>
      </c>
      <c r="AL8">
        <v>-1</v>
      </c>
      <c r="AM8">
        <v>-1</v>
      </c>
      <c r="AN8">
        <v>-1</v>
      </c>
      <c r="AO8" s="4">
        <f t="shared" si="0"/>
        <v>9</v>
      </c>
      <c r="AP8" s="4">
        <f t="shared" si="1"/>
        <v>7</v>
      </c>
      <c r="AQ8" s="4">
        <f t="shared" si="2"/>
        <v>48</v>
      </c>
      <c r="AR8" s="4">
        <f t="shared" si="3"/>
        <v>9</v>
      </c>
      <c r="AS8" s="4">
        <f t="shared" si="4"/>
        <v>8</v>
      </c>
      <c r="AT8" s="4">
        <f t="shared" si="5"/>
        <v>5</v>
      </c>
      <c r="AU8" s="4" t="str">
        <f t="shared" si="6"/>
        <v>0909</v>
      </c>
      <c r="AV8" s="4">
        <f t="shared" si="7"/>
        <v>1</v>
      </c>
      <c r="AW8">
        <f t="shared" si="8"/>
        <v>-43</v>
      </c>
      <c r="AX8">
        <f t="shared" si="9"/>
        <v>17</v>
      </c>
      <c r="AY8" s="4">
        <f t="shared" si="10"/>
        <v>17</v>
      </c>
      <c r="AZ8" s="4" t="str">
        <f>+VLOOKUP(Y8,Sheet2!A:B,2,FALSE)</f>
        <v>5. HH NOT w participate</v>
      </c>
      <c r="BA8" s="4" t="str">
        <f>+VLOOKUP(AI8,Sheet2!D:E,2,FALSE)</f>
        <v xml:space="preserve"> </v>
      </c>
      <c r="BB8" s="4" t="str">
        <f>+VLOOKUP(AJ8,Sheet2!G:H,2,FALSE)</f>
        <v xml:space="preserve"> </v>
      </c>
    </row>
    <row r="9" spans="1:54" x14ac:dyDescent="0.35">
      <c r="A9" t="s">
        <v>21</v>
      </c>
      <c r="B9" t="s">
        <v>21</v>
      </c>
      <c r="C9" t="s">
        <v>21</v>
      </c>
      <c r="D9" t="s">
        <v>21</v>
      </c>
      <c r="E9" t="s">
        <v>21</v>
      </c>
      <c r="F9" t="s">
        <v>21</v>
      </c>
      <c r="G9" t="s">
        <v>21</v>
      </c>
      <c r="H9">
        <v>223981098</v>
      </c>
      <c r="I9" t="s">
        <v>75</v>
      </c>
      <c r="J9" t="s">
        <v>61</v>
      </c>
      <c r="L9" s="2">
        <v>8.6805555555555551E-4</v>
      </c>
      <c r="O9" t="b">
        <v>1</v>
      </c>
      <c r="P9" t="s">
        <v>63</v>
      </c>
      <c r="R9" s="3">
        <v>45909.325532407405</v>
      </c>
      <c r="S9" s="3">
        <v>45909.329884259256</v>
      </c>
      <c r="T9">
        <v>-1</v>
      </c>
      <c r="V9" t="s">
        <v>24</v>
      </c>
      <c r="W9">
        <v>-1</v>
      </c>
      <c r="X9" s="1" t="s">
        <v>29</v>
      </c>
      <c r="Y9">
        <v>5</v>
      </c>
      <c r="Z9">
        <v>-1</v>
      </c>
      <c r="AA9">
        <v>2</v>
      </c>
      <c r="AB9" s="1" t="s">
        <v>65</v>
      </c>
      <c r="AC9" s="1"/>
      <c r="AD9">
        <v>5</v>
      </c>
      <c r="AF9">
        <v>999</v>
      </c>
      <c r="AG9">
        <v>999</v>
      </c>
      <c r="AH9">
        <v>1234567</v>
      </c>
      <c r="AI9">
        <v>2</v>
      </c>
      <c r="AJ9">
        <v>1</v>
      </c>
      <c r="AL9">
        <v>-1</v>
      </c>
      <c r="AM9">
        <v>-1</v>
      </c>
      <c r="AN9" t="s">
        <v>64</v>
      </c>
      <c r="AO9" s="4">
        <f t="shared" si="0"/>
        <v>9</v>
      </c>
      <c r="AP9" s="4">
        <f t="shared" si="1"/>
        <v>7</v>
      </c>
      <c r="AQ9" s="4">
        <f t="shared" si="2"/>
        <v>48</v>
      </c>
      <c r="AR9" s="4">
        <f t="shared" si="3"/>
        <v>9</v>
      </c>
      <c r="AS9" s="4">
        <f t="shared" si="4"/>
        <v>7</v>
      </c>
      <c r="AT9" s="4">
        <f t="shared" si="5"/>
        <v>55</v>
      </c>
      <c r="AU9" s="4" t="str">
        <f t="shared" si="6"/>
        <v>0909</v>
      </c>
      <c r="AV9" s="4">
        <f t="shared" si="7"/>
        <v>0</v>
      </c>
      <c r="AW9">
        <f t="shared" si="8"/>
        <v>7</v>
      </c>
      <c r="AX9">
        <f t="shared" si="9"/>
        <v>7</v>
      </c>
      <c r="AY9" s="4">
        <f t="shared" si="10"/>
        <v>7</v>
      </c>
      <c r="AZ9" s="4" t="str">
        <f>+VLOOKUP(Y9,Sheet2!A:B,2,FALSE)</f>
        <v>5. HH NOT w participate</v>
      </c>
      <c r="BA9" s="4" t="str">
        <f>+VLOOKUP(AI9,Sheet2!D:E,2,FALSE)</f>
        <v>No</v>
      </c>
      <c r="BB9" s="4" t="str">
        <f>+VLOOKUP(AJ9,Sheet2!G:H,2,FALSE)</f>
        <v>Missed appointment</v>
      </c>
    </row>
    <row r="10" spans="1:54" x14ac:dyDescent="0.35">
      <c r="A10" t="s">
        <v>21</v>
      </c>
      <c r="B10" t="s">
        <v>21</v>
      </c>
      <c r="C10" t="s">
        <v>21</v>
      </c>
      <c r="D10" t="s">
        <v>21</v>
      </c>
      <c r="E10" t="s">
        <v>21</v>
      </c>
      <c r="F10" t="s">
        <v>21</v>
      </c>
      <c r="G10" t="s">
        <v>21</v>
      </c>
      <c r="H10">
        <v>223981152</v>
      </c>
      <c r="I10" t="s">
        <v>69</v>
      </c>
      <c r="J10" t="s">
        <v>61</v>
      </c>
      <c r="L10" s="2">
        <v>7.407407407407407E-4</v>
      </c>
      <c r="O10" t="b">
        <v>1</v>
      </c>
      <c r="P10" t="s">
        <v>13</v>
      </c>
      <c r="R10" s="3">
        <v>45909.326435185183</v>
      </c>
      <c r="S10" s="3">
        <v>45909.331342592595</v>
      </c>
      <c r="T10">
        <v>-1</v>
      </c>
      <c r="V10" t="s">
        <v>24</v>
      </c>
      <c r="W10">
        <v>-1</v>
      </c>
      <c r="X10">
        <v>-1</v>
      </c>
      <c r="Y10">
        <v>6</v>
      </c>
      <c r="Z10">
        <v>-1</v>
      </c>
      <c r="AA10">
        <v>2</v>
      </c>
      <c r="AB10">
        <v>-1</v>
      </c>
      <c r="AD10">
        <v>8</v>
      </c>
      <c r="AF10">
        <v>999</v>
      </c>
      <c r="AG10">
        <v>999</v>
      </c>
      <c r="AH10">
        <v>1</v>
      </c>
      <c r="AI10">
        <v>1</v>
      </c>
      <c r="AJ10">
        <v>-1</v>
      </c>
      <c r="AL10">
        <v>4</v>
      </c>
      <c r="AM10">
        <v>-1</v>
      </c>
      <c r="AN10">
        <v>-1</v>
      </c>
      <c r="AO10" s="4">
        <f t="shared" si="0"/>
        <v>9</v>
      </c>
      <c r="AP10" s="4">
        <f t="shared" si="1"/>
        <v>7</v>
      </c>
      <c r="AQ10" s="4">
        <f t="shared" si="2"/>
        <v>50</v>
      </c>
      <c r="AR10" s="4">
        <f t="shared" si="3"/>
        <v>9</v>
      </c>
      <c r="AS10" s="4">
        <f t="shared" si="4"/>
        <v>7</v>
      </c>
      <c r="AT10" s="4">
        <f t="shared" si="5"/>
        <v>57</v>
      </c>
      <c r="AU10" s="4" t="str">
        <f t="shared" si="6"/>
        <v>0909</v>
      </c>
      <c r="AV10" s="4">
        <f t="shared" si="7"/>
        <v>0</v>
      </c>
      <c r="AW10">
        <f t="shared" si="8"/>
        <v>7</v>
      </c>
      <c r="AX10">
        <f t="shared" si="9"/>
        <v>7</v>
      </c>
      <c r="AY10" s="4">
        <f t="shared" si="10"/>
        <v>7</v>
      </c>
      <c r="AZ10" s="4" t="str">
        <f>+VLOOKUP(Y10,Sheet2!A:B,2,FALSE)</f>
        <v>6. YES, HH participates</v>
      </c>
      <c r="BA10" s="4" t="str">
        <f>+VLOOKUP(AI10,Sheet2!D:E,2,FALSE)</f>
        <v>Si</v>
      </c>
      <c r="BB10" s="4" t="str">
        <f>+VLOOKUP(AJ10,Sheet2!G:H,2,FALSE)</f>
        <v xml:space="preserve"> </v>
      </c>
    </row>
    <row r="11" spans="1:54" x14ac:dyDescent="0.35">
      <c r="A11" t="s">
        <v>21</v>
      </c>
      <c r="B11" t="s">
        <v>21</v>
      </c>
      <c r="C11" t="s">
        <v>21</v>
      </c>
      <c r="D11" t="s">
        <v>21</v>
      </c>
      <c r="E11" t="s">
        <v>21</v>
      </c>
      <c r="F11" t="s">
        <v>21</v>
      </c>
      <c r="G11" t="s">
        <v>21</v>
      </c>
      <c r="H11">
        <v>223981199</v>
      </c>
      <c r="I11" t="s">
        <v>70</v>
      </c>
      <c r="J11" t="s">
        <v>61</v>
      </c>
      <c r="L11" s="2">
        <v>7.0601851851851847E-4</v>
      </c>
      <c r="O11" t="b">
        <v>1</v>
      </c>
      <c r="P11" t="s">
        <v>13</v>
      </c>
      <c r="R11" s="3">
        <v>45909.327199074076</v>
      </c>
      <c r="S11" s="3">
        <v>45909.329305555555</v>
      </c>
      <c r="T11">
        <v>-1</v>
      </c>
      <c r="V11" t="s">
        <v>24</v>
      </c>
      <c r="W11">
        <v>-1</v>
      </c>
      <c r="X11" s="1" t="s">
        <v>34</v>
      </c>
      <c r="Y11">
        <v>6</v>
      </c>
      <c r="Z11">
        <v>-1</v>
      </c>
      <c r="AA11">
        <v>2</v>
      </c>
      <c r="AB11">
        <v>-1</v>
      </c>
      <c r="AC11" s="1"/>
      <c r="AD11">
        <v>5</v>
      </c>
      <c r="AF11" s="1" t="s">
        <v>66</v>
      </c>
      <c r="AG11" t="s">
        <v>64</v>
      </c>
      <c r="AH11">
        <v>6</v>
      </c>
      <c r="AI11">
        <v>1</v>
      </c>
      <c r="AJ11">
        <v>-1</v>
      </c>
      <c r="AL11">
        <v>1</v>
      </c>
      <c r="AM11">
        <v>-1</v>
      </c>
      <c r="AN11">
        <v>-1</v>
      </c>
      <c r="AO11" s="4">
        <f t="shared" si="0"/>
        <v>9</v>
      </c>
      <c r="AP11" s="4">
        <f t="shared" si="1"/>
        <v>7</v>
      </c>
      <c r="AQ11" s="4">
        <f t="shared" si="2"/>
        <v>51</v>
      </c>
      <c r="AR11" s="4">
        <f t="shared" si="3"/>
        <v>9</v>
      </c>
      <c r="AS11" s="4">
        <f t="shared" si="4"/>
        <v>7</v>
      </c>
      <c r="AT11" s="4">
        <f t="shared" si="5"/>
        <v>54</v>
      </c>
      <c r="AU11" s="4" t="str">
        <f t="shared" si="6"/>
        <v>0909</v>
      </c>
      <c r="AV11" s="4">
        <f t="shared" si="7"/>
        <v>0</v>
      </c>
      <c r="AW11">
        <f t="shared" si="8"/>
        <v>3</v>
      </c>
      <c r="AX11">
        <f t="shared" si="9"/>
        <v>3</v>
      </c>
      <c r="AY11" s="4">
        <f t="shared" si="10"/>
        <v>3</v>
      </c>
      <c r="AZ11" s="4" t="str">
        <f>+VLOOKUP(Y11,Sheet2!A:B,2,FALSE)</f>
        <v>6. YES, HH participates</v>
      </c>
      <c r="BA11" s="4" t="str">
        <f>+VLOOKUP(AI11,Sheet2!D:E,2,FALSE)</f>
        <v>Si</v>
      </c>
      <c r="BB11" s="4" t="str">
        <f>+VLOOKUP(AJ11,Sheet2!G:H,2,FALSE)</f>
        <v xml:space="preserve"> </v>
      </c>
    </row>
    <row r="12" spans="1:54" x14ac:dyDescent="0.35">
      <c r="A12" t="s">
        <v>21</v>
      </c>
      <c r="B12" t="s">
        <v>21</v>
      </c>
      <c r="C12" t="s">
        <v>21</v>
      </c>
      <c r="D12" t="s">
        <v>21</v>
      </c>
      <c r="E12" t="s">
        <v>21</v>
      </c>
      <c r="F12" t="s">
        <v>21</v>
      </c>
      <c r="G12" t="s">
        <v>21</v>
      </c>
      <c r="H12">
        <v>223950774</v>
      </c>
      <c r="I12" t="s">
        <v>71</v>
      </c>
      <c r="J12" t="s">
        <v>23</v>
      </c>
      <c r="L12" s="2">
        <v>5.7870370370370373E-5</v>
      </c>
      <c r="O12" t="b">
        <v>1</v>
      </c>
      <c r="P12" t="s">
        <v>13</v>
      </c>
      <c r="R12" s="3">
        <v>45908.643275462964</v>
      </c>
      <c r="S12" s="3">
        <v>45908.653055555558</v>
      </c>
      <c r="T12">
        <v>-1</v>
      </c>
      <c r="V12" t="s">
        <v>24</v>
      </c>
      <c r="W12">
        <v>-1</v>
      </c>
      <c r="X12">
        <v>-1</v>
      </c>
      <c r="Y12">
        <v>1</v>
      </c>
      <c r="Z12">
        <v>1</v>
      </c>
      <c r="AA12">
        <v>-1</v>
      </c>
      <c r="AB12">
        <v>-1</v>
      </c>
      <c r="AD12">
        <v>-1</v>
      </c>
      <c r="AF12">
        <v>-1</v>
      </c>
      <c r="AG12">
        <v>-1</v>
      </c>
      <c r="AH12">
        <v>-1</v>
      </c>
      <c r="AI12">
        <v>-1</v>
      </c>
      <c r="AJ12">
        <v>-1</v>
      </c>
      <c r="AL12">
        <v>-1</v>
      </c>
      <c r="AM12">
        <v>-1</v>
      </c>
      <c r="AN12">
        <v>-1</v>
      </c>
      <c r="AO12" s="4">
        <f t="shared" si="0"/>
        <v>8</v>
      </c>
      <c r="AP12" s="4">
        <f t="shared" si="1"/>
        <v>15</v>
      </c>
      <c r="AQ12" s="4">
        <f t="shared" si="2"/>
        <v>26</v>
      </c>
      <c r="AR12" s="4">
        <f t="shared" si="3"/>
        <v>8</v>
      </c>
      <c r="AS12" s="4">
        <f t="shared" si="4"/>
        <v>15</v>
      </c>
      <c r="AT12" s="4">
        <f t="shared" si="5"/>
        <v>40</v>
      </c>
      <c r="AU12" s="4" t="str">
        <f t="shared" si="6"/>
        <v>0908</v>
      </c>
      <c r="AV12" s="4">
        <f t="shared" si="7"/>
        <v>0</v>
      </c>
      <c r="AW12">
        <f t="shared" si="8"/>
        <v>14</v>
      </c>
      <c r="AX12">
        <f t="shared" si="9"/>
        <v>14</v>
      </c>
      <c r="AY12" s="4">
        <f t="shared" si="10"/>
        <v>14</v>
      </c>
      <c r="AZ12" s="4" t="str">
        <f>+VLOOKUP(Y12,Sheet2!A:B,2,FALSE)</f>
        <v xml:space="preserve">1. No answer </v>
      </c>
      <c r="BA12" s="4" t="str">
        <f>+VLOOKUP(AI12,Sheet2!D:E,2,FALSE)</f>
        <v xml:space="preserve"> </v>
      </c>
      <c r="BB12" s="4" t="str">
        <f>+VLOOKUP(AJ12,Sheet2!G:H,2,FALSE)</f>
        <v xml:space="preserve"> </v>
      </c>
    </row>
    <row r="13" spans="1:54" x14ac:dyDescent="0.35">
      <c r="A13" t="s">
        <v>21</v>
      </c>
      <c r="B13" t="s">
        <v>21</v>
      </c>
      <c r="C13" t="s">
        <v>21</v>
      </c>
      <c r="D13" t="s">
        <v>21</v>
      </c>
      <c r="E13" t="s">
        <v>21</v>
      </c>
      <c r="F13" t="s">
        <v>21</v>
      </c>
      <c r="G13" t="s">
        <v>21</v>
      </c>
      <c r="H13">
        <v>223950781</v>
      </c>
      <c r="I13" t="s">
        <v>72</v>
      </c>
      <c r="J13" t="s">
        <v>23</v>
      </c>
      <c r="L13" s="2">
        <v>5.7870370370370373E-5</v>
      </c>
      <c r="O13" t="b">
        <v>1</v>
      </c>
      <c r="P13" t="s">
        <v>13</v>
      </c>
      <c r="R13" s="3">
        <v>45908.64335648148</v>
      </c>
      <c r="S13" s="3">
        <v>45908.646192129629</v>
      </c>
      <c r="T13">
        <v>-1</v>
      </c>
      <c r="V13" t="s">
        <v>24</v>
      </c>
      <c r="W13">
        <v>-1</v>
      </c>
      <c r="X13">
        <v>-1</v>
      </c>
      <c r="Y13">
        <v>2</v>
      </c>
      <c r="Z13">
        <v>1</v>
      </c>
      <c r="AA13">
        <v>-1</v>
      </c>
      <c r="AB13">
        <v>-1</v>
      </c>
      <c r="AD13">
        <v>-1</v>
      </c>
      <c r="AF13">
        <v>-1</v>
      </c>
      <c r="AG13">
        <v>-1</v>
      </c>
      <c r="AH13">
        <v>-1</v>
      </c>
      <c r="AI13">
        <v>-1</v>
      </c>
      <c r="AJ13">
        <v>-1</v>
      </c>
      <c r="AL13">
        <v>-1</v>
      </c>
      <c r="AM13">
        <v>-1</v>
      </c>
      <c r="AN13">
        <v>-1</v>
      </c>
      <c r="AO13" s="4">
        <f t="shared" si="0"/>
        <v>8</v>
      </c>
      <c r="AP13" s="4">
        <f t="shared" si="1"/>
        <v>15</v>
      </c>
      <c r="AQ13" s="4">
        <f t="shared" si="2"/>
        <v>26</v>
      </c>
      <c r="AR13" s="4">
        <f t="shared" si="3"/>
        <v>8</v>
      </c>
      <c r="AS13" s="4">
        <f t="shared" si="4"/>
        <v>15</v>
      </c>
      <c r="AT13" s="4">
        <f t="shared" si="5"/>
        <v>30</v>
      </c>
      <c r="AU13" s="4" t="str">
        <f t="shared" si="6"/>
        <v>0908</v>
      </c>
      <c r="AV13" s="4">
        <f t="shared" si="7"/>
        <v>0</v>
      </c>
      <c r="AW13">
        <f t="shared" si="8"/>
        <v>4</v>
      </c>
      <c r="AX13">
        <f t="shared" si="9"/>
        <v>4</v>
      </c>
      <c r="AY13" s="4">
        <f t="shared" si="10"/>
        <v>4</v>
      </c>
      <c r="AZ13" s="4" t="str">
        <f>+VLOOKUP(Y13,Sheet2!A:B,2,FALSE)</f>
        <v>2. Call rejected/ended</v>
      </c>
      <c r="BA13" s="4" t="str">
        <f>+VLOOKUP(AI13,Sheet2!D:E,2,FALSE)</f>
        <v xml:space="preserve"> </v>
      </c>
      <c r="BB13" s="4" t="str">
        <f>+VLOOKUP(AJ13,Sheet2!G:H,2,FALSE)</f>
        <v xml:space="preserve"> </v>
      </c>
    </row>
    <row r="14" spans="1:54" x14ac:dyDescent="0.35">
      <c r="A14" t="s">
        <v>21</v>
      </c>
      <c r="B14" t="s">
        <v>21</v>
      </c>
      <c r="C14" t="s">
        <v>21</v>
      </c>
      <c r="D14" t="s">
        <v>21</v>
      </c>
      <c r="E14" t="s">
        <v>21</v>
      </c>
      <c r="F14" t="s">
        <v>21</v>
      </c>
      <c r="G14" t="s">
        <v>21</v>
      </c>
      <c r="H14">
        <v>223980987</v>
      </c>
      <c r="I14" t="s">
        <v>67</v>
      </c>
      <c r="J14" t="s">
        <v>61</v>
      </c>
      <c r="L14" s="2">
        <v>3.0092592592592595E-4</v>
      </c>
      <c r="O14" t="b">
        <v>1</v>
      </c>
      <c r="P14" t="s">
        <v>13</v>
      </c>
      <c r="R14" s="3">
        <v>45909.324861111112</v>
      </c>
      <c r="S14" s="3">
        <v>45909.327951388892</v>
      </c>
      <c r="T14">
        <v>-1</v>
      </c>
      <c r="V14" t="s">
        <v>24</v>
      </c>
      <c r="W14">
        <v>-1</v>
      </c>
      <c r="X14">
        <v>-1</v>
      </c>
      <c r="Y14">
        <v>1</v>
      </c>
      <c r="Z14">
        <v>1</v>
      </c>
      <c r="AA14">
        <v>-1</v>
      </c>
      <c r="AB14">
        <v>-1</v>
      </c>
      <c r="AD14">
        <v>-1</v>
      </c>
      <c r="AF14">
        <v>-1</v>
      </c>
      <c r="AG14">
        <v>-1</v>
      </c>
      <c r="AH14">
        <v>-1</v>
      </c>
      <c r="AI14">
        <v>-1</v>
      </c>
      <c r="AJ14">
        <v>-1</v>
      </c>
      <c r="AL14">
        <v>-1</v>
      </c>
      <c r="AM14">
        <v>-1</v>
      </c>
      <c r="AN14">
        <v>-1</v>
      </c>
      <c r="AO14" s="4">
        <f t="shared" si="0"/>
        <v>9</v>
      </c>
      <c r="AP14" s="4">
        <f t="shared" si="1"/>
        <v>7</v>
      </c>
      <c r="AQ14" s="4">
        <f t="shared" si="2"/>
        <v>47</v>
      </c>
      <c r="AR14" s="4">
        <f t="shared" si="3"/>
        <v>9</v>
      </c>
      <c r="AS14" s="4">
        <f t="shared" si="4"/>
        <v>7</v>
      </c>
      <c r="AT14" s="4">
        <f t="shared" si="5"/>
        <v>52</v>
      </c>
      <c r="AU14" s="4" t="str">
        <f t="shared" si="6"/>
        <v>0909</v>
      </c>
      <c r="AV14" s="4">
        <f t="shared" si="7"/>
        <v>0</v>
      </c>
      <c r="AW14">
        <f t="shared" si="8"/>
        <v>5</v>
      </c>
      <c r="AX14">
        <f t="shared" si="9"/>
        <v>5</v>
      </c>
      <c r="AY14" s="4">
        <f t="shared" si="10"/>
        <v>5</v>
      </c>
      <c r="AZ14" s="4" t="str">
        <f>+VLOOKUP(Y14,Sheet2!A:B,2,FALSE)</f>
        <v xml:space="preserve">1. No answer </v>
      </c>
      <c r="BA14" s="4" t="str">
        <f>+VLOOKUP(AI14,Sheet2!D:E,2,FALSE)</f>
        <v xml:space="preserve"> </v>
      </c>
      <c r="BB14" s="4" t="str">
        <f>+VLOOKUP(AJ14,Sheet2!G:H,2,FALSE)</f>
        <v xml:space="preserve"> </v>
      </c>
    </row>
    <row r="15" spans="1:54" x14ac:dyDescent="0.35">
      <c r="A15" t="s">
        <v>21</v>
      </c>
      <c r="B15" t="s">
        <v>21</v>
      </c>
      <c r="C15" t="s">
        <v>21</v>
      </c>
      <c r="D15" t="s">
        <v>21</v>
      </c>
      <c r="E15" t="s">
        <v>21</v>
      </c>
      <c r="F15" t="s">
        <v>21</v>
      </c>
      <c r="G15" t="s">
        <v>21</v>
      </c>
      <c r="H15">
        <v>223980990</v>
      </c>
      <c r="I15" t="s">
        <v>68</v>
      </c>
      <c r="J15" t="s">
        <v>61</v>
      </c>
      <c r="L15" s="2">
        <v>6.9444444444444444E-5</v>
      </c>
      <c r="O15" t="b">
        <v>1</v>
      </c>
      <c r="P15" t="s">
        <v>13</v>
      </c>
      <c r="R15" s="3">
        <v>45909.325196759259</v>
      </c>
      <c r="S15" s="3">
        <v>45909.330127314817</v>
      </c>
      <c r="T15">
        <v>-1</v>
      </c>
      <c r="V15" t="s">
        <v>24</v>
      </c>
      <c r="W15">
        <v>-1</v>
      </c>
      <c r="X15" s="1" t="s">
        <v>29</v>
      </c>
      <c r="Y15">
        <v>2</v>
      </c>
      <c r="Z15">
        <v>2</v>
      </c>
      <c r="AA15">
        <v>-1</v>
      </c>
      <c r="AB15">
        <v>-1</v>
      </c>
      <c r="AC15" s="1"/>
      <c r="AD15">
        <v>-1</v>
      </c>
      <c r="AF15">
        <v>-1</v>
      </c>
      <c r="AG15">
        <v>-1</v>
      </c>
      <c r="AH15">
        <v>-1</v>
      </c>
      <c r="AI15">
        <v>-1</v>
      </c>
      <c r="AJ15">
        <v>-1</v>
      </c>
      <c r="AL15">
        <v>-1</v>
      </c>
      <c r="AM15">
        <v>-1</v>
      </c>
      <c r="AN15">
        <v>-1</v>
      </c>
      <c r="AO15" s="4">
        <f t="shared" si="0"/>
        <v>9</v>
      </c>
      <c r="AP15" s="4">
        <f t="shared" si="1"/>
        <v>7</v>
      </c>
      <c r="AQ15" s="4">
        <f t="shared" si="2"/>
        <v>48</v>
      </c>
      <c r="AR15" s="4">
        <f t="shared" si="3"/>
        <v>9</v>
      </c>
      <c r="AS15" s="4">
        <f t="shared" si="4"/>
        <v>7</v>
      </c>
      <c r="AT15" s="4">
        <f t="shared" si="5"/>
        <v>55</v>
      </c>
      <c r="AU15" s="4" t="str">
        <f t="shared" si="6"/>
        <v>0909</v>
      </c>
      <c r="AV15" s="4">
        <f t="shared" si="7"/>
        <v>0</v>
      </c>
      <c r="AW15">
        <f t="shared" si="8"/>
        <v>7</v>
      </c>
      <c r="AX15">
        <f t="shared" si="9"/>
        <v>7</v>
      </c>
      <c r="AY15" s="4">
        <f t="shared" si="10"/>
        <v>7</v>
      </c>
      <c r="AZ15" s="4" t="str">
        <f>+VLOOKUP(Y15,Sheet2!A:B,2,FALSE)</f>
        <v>2. Call rejected/ended</v>
      </c>
      <c r="BA15" s="4" t="str">
        <f>+VLOOKUP(AI15,Sheet2!D:E,2,FALSE)</f>
        <v xml:space="preserve"> </v>
      </c>
      <c r="BB15" s="4" t="str">
        <f>+VLOOKUP(AJ15,Sheet2!G:H,2,FALSE)</f>
        <v xml:space="preserve"> </v>
      </c>
    </row>
    <row r="16" spans="1:54" x14ac:dyDescent="0.35">
      <c r="A16" t="s">
        <v>21</v>
      </c>
      <c r="B16" t="s">
        <v>21</v>
      </c>
      <c r="C16" t="s">
        <v>21</v>
      </c>
      <c r="D16" t="s">
        <v>21</v>
      </c>
      <c r="E16" t="s">
        <v>21</v>
      </c>
      <c r="F16" t="s">
        <v>21</v>
      </c>
      <c r="G16" t="s">
        <v>21</v>
      </c>
      <c r="H16">
        <v>223980995</v>
      </c>
      <c r="I16" t="s">
        <v>69</v>
      </c>
      <c r="J16" t="s">
        <v>61</v>
      </c>
      <c r="L16" s="2">
        <v>5.7870370370370373E-5</v>
      </c>
      <c r="O16" t="b">
        <v>1</v>
      </c>
      <c r="P16" t="s">
        <v>13</v>
      </c>
      <c r="R16" s="3">
        <v>45909.325289351851</v>
      </c>
      <c r="S16" s="3">
        <v>45909.33090277778</v>
      </c>
      <c r="T16">
        <v>-1</v>
      </c>
      <c r="V16" t="s">
        <v>24</v>
      </c>
      <c r="W16">
        <v>-1</v>
      </c>
      <c r="X16" s="1" t="s">
        <v>62</v>
      </c>
      <c r="Y16">
        <v>3</v>
      </c>
      <c r="Z16">
        <v>-1</v>
      </c>
      <c r="AA16">
        <v>-1</v>
      </c>
      <c r="AB16">
        <v>-1</v>
      </c>
      <c r="AC16" s="1"/>
      <c r="AD16">
        <v>-1</v>
      </c>
      <c r="AF16">
        <v>-1</v>
      </c>
      <c r="AG16">
        <v>-1</v>
      </c>
      <c r="AH16">
        <v>-1</v>
      </c>
      <c r="AI16">
        <v>-1</v>
      </c>
      <c r="AJ16">
        <v>-1</v>
      </c>
      <c r="AL16">
        <v>-1</v>
      </c>
      <c r="AM16">
        <v>-1</v>
      </c>
      <c r="AN16">
        <v>-1</v>
      </c>
      <c r="AO16" s="4">
        <f t="shared" si="0"/>
        <v>9</v>
      </c>
      <c r="AP16" s="4">
        <f t="shared" si="1"/>
        <v>7</v>
      </c>
      <c r="AQ16" s="4">
        <f t="shared" si="2"/>
        <v>48</v>
      </c>
      <c r="AR16" s="4">
        <f t="shared" si="3"/>
        <v>9</v>
      </c>
      <c r="AS16" s="4">
        <f t="shared" si="4"/>
        <v>7</v>
      </c>
      <c r="AT16" s="4">
        <f t="shared" si="5"/>
        <v>56</v>
      </c>
      <c r="AU16" s="4" t="str">
        <f t="shared" si="6"/>
        <v>0909</v>
      </c>
      <c r="AV16" s="4">
        <f t="shared" si="7"/>
        <v>0</v>
      </c>
      <c r="AW16">
        <f t="shared" si="8"/>
        <v>8</v>
      </c>
      <c r="AX16">
        <f t="shared" si="9"/>
        <v>8</v>
      </c>
      <c r="AY16" s="4">
        <f t="shared" si="10"/>
        <v>8</v>
      </c>
      <c r="AZ16" s="4" t="str">
        <f>+VLOOKUP(Y16,Sheet2!A:B,2,FALSE)</f>
        <v>3. Disconnected/Switch off/Does not ring</v>
      </c>
      <c r="BA16" s="4" t="str">
        <f>+VLOOKUP(AI16,Sheet2!D:E,2,FALSE)</f>
        <v xml:space="preserve"> </v>
      </c>
      <c r="BB16" s="4" t="str">
        <f>+VLOOKUP(AJ16,Sheet2!G:H,2,FALSE)</f>
        <v xml:space="preserve"> </v>
      </c>
    </row>
    <row r="17" spans="1:54" x14ac:dyDescent="0.35">
      <c r="A17" t="s">
        <v>21</v>
      </c>
      <c r="B17" t="s">
        <v>21</v>
      </c>
      <c r="C17" t="s">
        <v>21</v>
      </c>
      <c r="D17" t="s">
        <v>21</v>
      </c>
      <c r="E17" t="s">
        <v>21</v>
      </c>
      <c r="F17" t="s">
        <v>21</v>
      </c>
      <c r="G17" t="s">
        <v>21</v>
      </c>
      <c r="H17">
        <v>223980999</v>
      </c>
      <c r="I17" t="s">
        <v>70</v>
      </c>
      <c r="J17" t="s">
        <v>61</v>
      </c>
      <c r="L17" s="2">
        <v>5.7870370370370373E-5</v>
      </c>
      <c r="O17" t="b">
        <v>1</v>
      </c>
      <c r="P17" t="s">
        <v>13</v>
      </c>
      <c r="R17" s="3">
        <v>45909.325370370374</v>
      </c>
      <c r="S17" s="3">
        <v>45909.333773148152</v>
      </c>
      <c r="T17">
        <v>-1</v>
      </c>
      <c r="V17" t="s">
        <v>24</v>
      </c>
      <c r="W17">
        <v>-1</v>
      </c>
      <c r="X17" s="1" t="s">
        <v>34</v>
      </c>
      <c r="Y17">
        <v>4</v>
      </c>
      <c r="Z17">
        <v>-1</v>
      </c>
      <c r="AA17">
        <v>-1</v>
      </c>
      <c r="AB17">
        <v>-1</v>
      </c>
      <c r="AC17" s="1"/>
      <c r="AD17">
        <v>-1</v>
      </c>
      <c r="AF17">
        <v>-1</v>
      </c>
      <c r="AG17">
        <v>-1</v>
      </c>
      <c r="AH17">
        <v>-1</v>
      </c>
      <c r="AI17">
        <v>-1</v>
      </c>
      <c r="AJ17">
        <v>-1</v>
      </c>
      <c r="AL17">
        <v>-1</v>
      </c>
      <c r="AM17">
        <v>-1</v>
      </c>
      <c r="AN17">
        <v>-1</v>
      </c>
      <c r="AO17" s="4">
        <f t="shared" si="0"/>
        <v>9</v>
      </c>
      <c r="AP17" s="4">
        <f t="shared" si="1"/>
        <v>7</v>
      </c>
      <c r="AQ17" s="4">
        <f t="shared" si="2"/>
        <v>48</v>
      </c>
      <c r="AR17" s="4">
        <f t="shared" si="3"/>
        <v>9</v>
      </c>
      <c r="AS17" s="4">
        <f t="shared" si="4"/>
        <v>8</v>
      </c>
      <c r="AT17" s="4">
        <f t="shared" si="5"/>
        <v>0</v>
      </c>
      <c r="AU17" s="4" t="str">
        <f t="shared" si="6"/>
        <v>0909</v>
      </c>
      <c r="AV17" s="4">
        <f t="shared" si="7"/>
        <v>1</v>
      </c>
      <c r="AW17">
        <f t="shared" si="8"/>
        <v>-48</v>
      </c>
      <c r="AX17">
        <f t="shared" si="9"/>
        <v>12</v>
      </c>
      <c r="AY17" s="4">
        <f t="shared" si="10"/>
        <v>12</v>
      </c>
      <c r="AZ17" s="4" t="str">
        <f>+VLOOKUP(Y17,Sheet2!A:B,2,FALSE)</f>
        <v>4. NOT a household</v>
      </c>
      <c r="BA17" s="4" t="str">
        <f>+VLOOKUP(AI17,Sheet2!D:E,2,FALSE)</f>
        <v xml:space="preserve"> </v>
      </c>
      <c r="BB17" s="4" t="str">
        <f>+VLOOKUP(AJ17,Sheet2!G:H,2,FALSE)</f>
        <v xml:space="preserve"> </v>
      </c>
    </row>
    <row r="18" spans="1:54" x14ac:dyDescent="0.35">
      <c r="A18" t="s">
        <v>21</v>
      </c>
      <c r="B18" t="s">
        <v>21</v>
      </c>
      <c r="C18" t="s">
        <v>21</v>
      </c>
      <c r="D18" t="s">
        <v>21</v>
      </c>
      <c r="E18" t="s">
        <v>21</v>
      </c>
      <c r="F18" t="s">
        <v>21</v>
      </c>
      <c r="G18" t="s">
        <v>21</v>
      </c>
      <c r="H18">
        <v>223981005</v>
      </c>
      <c r="I18" t="s">
        <v>71</v>
      </c>
      <c r="J18" t="s">
        <v>61</v>
      </c>
      <c r="L18" s="2">
        <v>5.7870370370370373E-5</v>
      </c>
      <c r="O18" t="b">
        <v>1</v>
      </c>
      <c r="P18" t="s">
        <v>13</v>
      </c>
      <c r="R18" s="3">
        <v>45909.32545138889</v>
      </c>
      <c r="S18" s="3">
        <v>45909.33315972222</v>
      </c>
      <c r="T18">
        <v>-1</v>
      </c>
      <c r="V18" t="s">
        <v>24</v>
      </c>
      <c r="W18">
        <v>-1</v>
      </c>
      <c r="X18">
        <v>-1</v>
      </c>
      <c r="Y18">
        <v>5</v>
      </c>
      <c r="Z18">
        <v>-1</v>
      </c>
      <c r="AA18">
        <v>-1</v>
      </c>
      <c r="AB18">
        <v>-1</v>
      </c>
      <c r="AD18">
        <v>-1</v>
      </c>
      <c r="AF18">
        <v>-1</v>
      </c>
      <c r="AG18">
        <v>-1</v>
      </c>
      <c r="AH18">
        <v>-1</v>
      </c>
      <c r="AI18">
        <v>-1</v>
      </c>
      <c r="AJ18">
        <v>-1</v>
      </c>
      <c r="AL18">
        <v>-1</v>
      </c>
      <c r="AM18">
        <v>-1</v>
      </c>
      <c r="AN18">
        <v>-1</v>
      </c>
      <c r="AO18" s="4">
        <f t="shared" si="0"/>
        <v>9</v>
      </c>
      <c r="AP18" s="4">
        <f t="shared" si="1"/>
        <v>7</v>
      </c>
      <c r="AQ18" s="4">
        <f t="shared" si="2"/>
        <v>48</v>
      </c>
      <c r="AR18" s="4">
        <f t="shared" si="3"/>
        <v>9</v>
      </c>
      <c r="AS18" s="4">
        <f t="shared" si="4"/>
        <v>7</v>
      </c>
      <c r="AT18" s="4">
        <f t="shared" si="5"/>
        <v>59</v>
      </c>
      <c r="AU18" s="4" t="str">
        <f t="shared" si="6"/>
        <v>0909</v>
      </c>
      <c r="AV18" s="4">
        <f t="shared" si="7"/>
        <v>0</v>
      </c>
      <c r="AW18">
        <f t="shared" si="8"/>
        <v>11</v>
      </c>
      <c r="AX18">
        <f t="shared" si="9"/>
        <v>11</v>
      </c>
      <c r="AY18" s="4">
        <f t="shared" si="10"/>
        <v>11</v>
      </c>
      <c r="AZ18" s="4" t="str">
        <f>+VLOOKUP(Y18,Sheet2!A:B,2,FALSE)</f>
        <v>5. HH NOT w participate</v>
      </c>
      <c r="BA18" s="4" t="str">
        <f>+VLOOKUP(AI18,Sheet2!D:E,2,FALSE)</f>
        <v xml:space="preserve"> </v>
      </c>
      <c r="BB18" s="4" t="str">
        <f>+VLOOKUP(AJ18,Sheet2!G:H,2,FALSE)</f>
        <v xml:space="preserve"> </v>
      </c>
    </row>
    <row r="19" spans="1:54" x14ac:dyDescent="0.35">
      <c r="A19" t="s">
        <v>21</v>
      </c>
      <c r="B19" t="s">
        <v>21</v>
      </c>
      <c r="C19" t="s">
        <v>21</v>
      </c>
      <c r="D19" t="s">
        <v>21</v>
      </c>
      <c r="E19" t="s">
        <v>21</v>
      </c>
      <c r="F19" t="s">
        <v>21</v>
      </c>
      <c r="G19" t="s">
        <v>21</v>
      </c>
      <c r="H19">
        <v>223981098</v>
      </c>
      <c r="I19" t="s">
        <v>72</v>
      </c>
      <c r="J19" t="s">
        <v>61</v>
      </c>
      <c r="L19" s="2">
        <v>8.6805555555555551E-4</v>
      </c>
      <c r="O19" t="b">
        <v>1</v>
      </c>
      <c r="P19" t="s">
        <v>63</v>
      </c>
      <c r="R19" s="3">
        <v>45909.325532407405</v>
      </c>
      <c r="S19" s="3">
        <v>45909.32849537037</v>
      </c>
      <c r="T19">
        <v>-1</v>
      </c>
      <c r="V19" t="s">
        <v>24</v>
      </c>
      <c r="W19">
        <v>-1</v>
      </c>
      <c r="X19" s="1" t="s">
        <v>29</v>
      </c>
      <c r="Y19">
        <v>5</v>
      </c>
      <c r="Z19">
        <v>-1</v>
      </c>
      <c r="AA19">
        <v>2</v>
      </c>
      <c r="AB19" s="1" t="s">
        <v>65</v>
      </c>
      <c r="AC19" s="1"/>
      <c r="AD19">
        <v>5</v>
      </c>
      <c r="AF19">
        <v>999</v>
      </c>
      <c r="AG19">
        <v>999</v>
      </c>
      <c r="AH19">
        <v>1234567</v>
      </c>
      <c r="AI19">
        <v>2</v>
      </c>
      <c r="AJ19">
        <v>3</v>
      </c>
      <c r="AL19">
        <v>-1</v>
      </c>
      <c r="AM19">
        <v>-1</v>
      </c>
      <c r="AN19" t="s">
        <v>64</v>
      </c>
      <c r="AO19" s="4">
        <f t="shared" si="0"/>
        <v>9</v>
      </c>
      <c r="AP19" s="4">
        <f t="shared" si="1"/>
        <v>7</v>
      </c>
      <c r="AQ19" s="4">
        <f t="shared" si="2"/>
        <v>48</v>
      </c>
      <c r="AR19" s="4">
        <f t="shared" si="3"/>
        <v>9</v>
      </c>
      <c r="AS19" s="4">
        <f t="shared" si="4"/>
        <v>7</v>
      </c>
      <c r="AT19" s="4">
        <f t="shared" si="5"/>
        <v>53</v>
      </c>
      <c r="AU19" s="4" t="str">
        <f t="shared" si="6"/>
        <v>0909</v>
      </c>
      <c r="AV19" s="4">
        <f t="shared" si="7"/>
        <v>0</v>
      </c>
      <c r="AW19">
        <f t="shared" si="8"/>
        <v>5</v>
      </c>
      <c r="AX19">
        <f t="shared" si="9"/>
        <v>5</v>
      </c>
      <c r="AY19" s="4">
        <f t="shared" si="10"/>
        <v>5</v>
      </c>
      <c r="AZ19" s="4" t="str">
        <f>+VLOOKUP(Y19,Sheet2!A:B,2,FALSE)</f>
        <v>5. HH NOT w participate</v>
      </c>
      <c r="BA19" s="4" t="str">
        <f>+VLOOKUP(AI19,Sheet2!D:E,2,FALSE)</f>
        <v>No</v>
      </c>
      <c r="BB19" s="4" t="str">
        <f>+VLOOKUP(AJ19,Sheet2!G:H,2,FALSE)</f>
        <v>Other</v>
      </c>
    </row>
    <row r="20" spans="1:54" x14ac:dyDescent="0.35">
      <c r="A20" t="s">
        <v>21</v>
      </c>
      <c r="B20" t="s">
        <v>21</v>
      </c>
      <c r="C20" t="s">
        <v>21</v>
      </c>
      <c r="D20" t="s">
        <v>21</v>
      </c>
      <c r="E20" t="s">
        <v>21</v>
      </c>
      <c r="F20" t="s">
        <v>21</v>
      </c>
      <c r="G20" t="s">
        <v>21</v>
      </c>
      <c r="H20">
        <v>223981152</v>
      </c>
      <c r="I20" t="s">
        <v>67</v>
      </c>
      <c r="J20" t="s">
        <v>61</v>
      </c>
      <c r="L20" s="2">
        <v>7.407407407407407E-4</v>
      </c>
      <c r="O20" t="b">
        <v>1</v>
      </c>
      <c r="P20" t="s">
        <v>13</v>
      </c>
      <c r="R20" s="3">
        <v>45909.326435185183</v>
      </c>
      <c r="S20" s="3">
        <v>45909.332731481481</v>
      </c>
      <c r="T20">
        <v>-1</v>
      </c>
      <c r="V20" t="s">
        <v>24</v>
      </c>
      <c r="W20">
        <v>-1</v>
      </c>
      <c r="X20">
        <v>-1</v>
      </c>
      <c r="Y20">
        <v>6</v>
      </c>
      <c r="Z20">
        <v>-1</v>
      </c>
      <c r="AA20">
        <v>2</v>
      </c>
      <c r="AB20">
        <v>-1</v>
      </c>
      <c r="AD20">
        <v>8</v>
      </c>
      <c r="AF20">
        <v>999</v>
      </c>
      <c r="AG20">
        <v>999</v>
      </c>
      <c r="AH20">
        <v>1</v>
      </c>
      <c r="AI20">
        <v>1</v>
      </c>
      <c r="AJ20">
        <v>-1</v>
      </c>
      <c r="AL20">
        <v>3</v>
      </c>
      <c r="AM20">
        <v>-1</v>
      </c>
      <c r="AN20">
        <v>-1</v>
      </c>
      <c r="AO20" s="4">
        <f t="shared" si="0"/>
        <v>9</v>
      </c>
      <c r="AP20" s="4">
        <f t="shared" si="1"/>
        <v>7</v>
      </c>
      <c r="AQ20" s="4">
        <f t="shared" si="2"/>
        <v>50</v>
      </c>
      <c r="AR20" s="4">
        <f t="shared" si="3"/>
        <v>9</v>
      </c>
      <c r="AS20" s="4">
        <f t="shared" si="4"/>
        <v>7</v>
      </c>
      <c r="AT20" s="4">
        <f t="shared" si="5"/>
        <v>59</v>
      </c>
      <c r="AU20" s="4" t="str">
        <f t="shared" si="6"/>
        <v>0909</v>
      </c>
      <c r="AV20" s="4">
        <f t="shared" si="7"/>
        <v>0</v>
      </c>
      <c r="AW20">
        <f t="shared" si="8"/>
        <v>9</v>
      </c>
      <c r="AX20">
        <f t="shared" si="9"/>
        <v>9</v>
      </c>
      <c r="AY20" s="4">
        <f t="shared" si="10"/>
        <v>9</v>
      </c>
      <c r="AZ20" s="4" t="str">
        <f>+VLOOKUP(Y20,Sheet2!A:B,2,FALSE)</f>
        <v>6. YES, HH participates</v>
      </c>
      <c r="BA20" s="4" t="str">
        <f>+VLOOKUP(AI20,Sheet2!D:E,2,FALSE)</f>
        <v>Si</v>
      </c>
      <c r="BB20" s="4" t="str">
        <f>+VLOOKUP(AJ20,Sheet2!G:H,2,FALSE)</f>
        <v xml:space="preserve"> </v>
      </c>
    </row>
    <row r="21" spans="1:54" x14ac:dyDescent="0.35">
      <c r="A21" t="s">
        <v>21</v>
      </c>
      <c r="B21" t="s">
        <v>21</v>
      </c>
      <c r="C21" t="s">
        <v>21</v>
      </c>
      <c r="D21" t="s">
        <v>21</v>
      </c>
      <c r="E21" t="s">
        <v>21</v>
      </c>
      <c r="F21" t="s">
        <v>21</v>
      </c>
      <c r="G21" t="s">
        <v>21</v>
      </c>
      <c r="H21">
        <v>224536320</v>
      </c>
      <c r="I21" t="s">
        <v>85</v>
      </c>
      <c r="J21" t="s">
        <v>86</v>
      </c>
      <c r="L21" s="2">
        <v>1.0416666666666667E-4</v>
      </c>
      <c r="O21" t="b">
        <v>1</v>
      </c>
      <c r="P21" t="s">
        <v>13</v>
      </c>
      <c r="R21" s="3">
        <v>45922.432476851849</v>
      </c>
      <c r="S21" s="3">
        <v>45922.432581018518</v>
      </c>
      <c r="T21">
        <v>-1</v>
      </c>
      <c r="V21" t="s">
        <v>24</v>
      </c>
      <c r="W21">
        <v>-1</v>
      </c>
      <c r="X21">
        <v>-1</v>
      </c>
      <c r="Y21">
        <v>1</v>
      </c>
      <c r="Z21">
        <v>2</v>
      </c>
      <c r="AA21">
        <v>-1</v>
      </c>
      <c r="AB21">
        <v>-1</v>
      </c>
      <c r="AC21">
        <v>-1</v>
      </c>
      <c r="AD21">
        <v>-1</v>
      </c>
      <c r="AF21">
        <v>-1</v>
      </c>
      <c r="AG21">
        <v>-1</v>
      </c>
      <c r="AH21">
        <v>-1</v>
      </c>
      <c r="AI21">
        <v>-1</v>
      </c>
      <c r="AJ21">
        <v>-1</v>
      </c>
      <c r="AL21">
        <v>-1</v>
      </c>
      <c r="AM21">
        <v>-1</v>
      </c>
      <c r="AN21">
        <v>-1</v>
      </c>
      <c r="AO21" s="4">
        <f t="shared" si="0"/>
        <v>22</v>
      </c>
      <c r="AP21" s="4">
        <f t="shared" si="1"/>
        <v>10</v>
      </c>
      <c r="AQ21" s="4">
        <f t="shared" si="2"/>
        <v>22</v>
      </c>
      <c r="AR21" s="4">
        <f t="shared" si="3"/>
        <v>22</v>
      </c>
      <c r="AS21" s="4">
        <f t="shared" si="4"/>
        <v>10</v>
      </c>
      <c r="AT21" s="4">
        <f t="shared" si="5"/>
        <v>22</v>
      </c>
      <c r="AU21" s="4" t="str">
        <f t="shared" si="6"/>
        <v>0922</v>
      </c>
      <c r="AV21" s="4">
        <f t="shared" si="7"/>
        <v>0</v>
      </c>
      <c r="AW21">
        <f t="shared" si="8"/>
        <v>0</v>
      </c>
      <c r="AX21">
        <f t="shared" si="9"/>
        <v>0</v>
      </c>
      <c r="AY21" s="4">
        <f t="shared" si="10"/>
        <v>0</v>
      </c>
      <c r="AZ21" s="4" t="str">
        <f>+VLOOKUP(Y21,Sheet2!A:B,2,FALSE)</f>
        <v xml:space="preserve">1. No answer </v>
      </c>
      <c r="BA21" s="4" t="str">
        <f>+VLOOKUP(AI21,Sheet2!D:E,2,FALSE)</f>
        <v xml:space="preserve"> </v>
      </c>
      <c r="BB21" s="4" t="str">
        <f>+VLOOKUP(AJ21,Sheet2!G:H,2,FALSE)</f>
        <v xml:space="preserve"> </v>
      </c>
    </row>
    <row r="22" spans="1:54" x14ac:dyDescent="0.35">
      <c r="A22" t="s">
        <v>21</v>
      </c>
      <c r="B22" t="s">
        <v>21</v>
      </c>
      <c r="C22" t="s">
        <v>21</v>
      </c>
      <c r="D22" t="s">
        <v>21</v>
      </c>
      <c r="E22" t="s">
        <v>21</v>
      </c>
      <c r="F22" t="s">
        <v>21</v>
      </c>
      <c r="G22" t="s">
        <v>21</v>
      </c>
      <c r="H22">
        <v>224538549</v>
      </c>
      <c r="I22" t="s">
        <v>87</v>
      </c>
      <c r="J22" t="s">
        <v>61</v>
      </c>
      <c r="L22" s="2">
        <v>3.5532407407407409E-3</v>
      </c>
      <c r="O22" t="b">
        <v>1</v>
      </c>
      <c r="P22" t="s">
        <v>13</v>
      </c>
      <c r="R22" s="3">
        <v>45922.460775462961</v>
      </c>
      <c r="S22" s="3">
        <v>45922.464328703703</v>
      </c>
      <c r="T22">
        <v>-1</v>
      </c>
      <c r="V22" t="s">
        <v>24</v>
      </c>
      <c r="W22">
        <v>-1</v>
      </c>
      <c r="X22">
        <v>-1</v>
      </c>
      <c r="Y22">
        <v>6</v>
      </c>
      <c r="Z22">
        <v>-1</v>
      </c>
      <c r="AA22">
        <v>1</v>
      </c>
      <c r="AB22" s="1" t="s">
        <v>88</v>
      </c>
      <c r="AC22">
        <v>-1</v>
      </c>
      <c r="AD22">
        <v>3</v>
      </c>
      <c r="AF22">
        <v>999</v>
      </c>
      <c r="AG22">
        <v>999</v>
      </c>
      <c r="AH22">
        <v>-1</v>
      </c>
      <c r="AI22">
        <v>-1</v>
      </c>
      <c r="AJ22">
        <v>-1</v>
      </c>
      <c r="AL22">
        <v>3</v>
      </c>
      <c r="AM22">
        <v>-1</v>
      </c>
      <c r="AN22">
        <v>-1</v>
      </c>
      <c r="AO22" s="4">
        <f t="shared" si="0"/>
        <v>22</v>
      </c>
      <c r="AP22" s="4">
        <f t="shared" si="1"/>
        <v>11</v>
      </c>
      <c r="AQ22" s="4">
        <f t="shared" si="2"/>
        <v>3</v>
      </c>
      <c r="AR22" s="4">
        <f t="shared" si="3"/>
        <v>22</v>
      </c>
      <c r="AS22" s="4">
        <f t="shared" si="4"/>
        <v>11</v>
      </c>
      <c r="AT22" s="4">
        <f t="shared" si="5"/>
        <v>8</v>
      </c>
      <c r="AU22" s="4" t="str">
        <f t="shared" si="6"/>
        <v>0922</v>
      </c>
      <c r="AV22" s="4">
        <f t="shared" si="7"/>
        <v>0</v>
      </c>
      <c r="AW22">
        <f t="shared" si="8"/>
        <v>5</v>
      </c>
      <c r="AX22">
        <f t="shared" si="9"/>
        <v>5</v>
      </c>
      <c r="AY22" s="4">
        <f t="shared" si="10"/>
        <v>5</v>
      </c>
      <c r="AZ22" s="4" t="str">
        <f>+VLOOKUP(Y22,Sheet2!A:B,2,FALSE)</f>
        <v>6. YES, HH participates</v>
      </c>
      <c r="BA22" s="4" t="str">
        <f>+VLOOKUP(AI22,Sheet2!D:E,2,FALSE)</f>
        <v xml:space="preserve"> </v>
      </c>
      <c r="BB22" s="4" t="str">
        <f>+VLOOKUP(AJ22,Sheet2!G:H,2,FALSE)</f>
        <v xml:space="preserve"> </v>
      </c>
    </row>
    <row r="23" spans="1:54" x14ac:dyDescent="0.35">
      <c r="A23" t="s">
        <v>21</v>
      </c>
      <c r="B23" t="s">
        <v>21</v>
      </c>
      <c r="C23" t="s">
        <v>21</v>
      </c>
      <c r="D23" t="s">
        <v>21</v>
      </c>
      <c r="E23" t="s">
        <v>21</v>
      </c>
      <c r="F23" t="s">
        <v>21</v>
      </c>
      <c r="G23" t="s">
        <v>21</v>
      </c>
      <c r="H23">
        <v>224578890</v>
      </c>
      <c r="I23" t="s">
        <v>89</v>
      </c>
      <c r="J23" t="s">
        <v>23</v>
      </c>
      <c r="L23" s="2">
        <v>1.7453703703703704E-2</v>
      </c>
      <c r="O23" t="b">
        <v>1</v>
      </c>
      <c r="P23" t="s">
        <v>13</v>
      </c>
      <c r="R23" s="3">
        <v>45923.40483796296</v>
      </c>
      <c r="S23" s="3">
        <v>45923.422291666669</v>
      </c>
      <c r="T23">
        <v>-1</v>
      </c>
      <c r="V23" t="s">
        <v>24</v>
      </c>
      <c r="W23">
        <v>-1</v>
      </c>
      <c r="X23">
        <v>-1</v>
      </c>
      <c r="Y23">
        <v>6</v>
      </c>
      <c r="Z23">
        <v>-1</v>
      </c>
      <c r="AA23">
        <v>2</v>
      </c>
      <c r="AB23">
        <v>-1</v>
      </c>
      <c r="AC23">
        <v>-1</v>
      </c>
      <c r="AD23">
        <v>16</v>
      </c>
      <c r="AF23" s="1" t="s">
        <v>90</v>
      </c>
      <c r="AG23" t="s">
        <v>91</v>
      </c>
      <c r="AH23">
        <v>-1</v>
      </c>
      <c r="AI23">
        <v>-1</v>
      </c>
      <c r="AJ23">
        <v>-1</v>
      </c>
      <c r="AL23">
        <v>2</v>
      </c>
      <c r="AM23">
        <v>-1</v>
      </c>
      <c r="AN23">
        <v>-1</v>
      </c>
      <c r="AO23" s="4">
        <f t="shared" si="0"/>
        <v>23</v>
      </c>
      <c r="AP23" s="4">
        <f t="shared" si="1"/>
        <v>9</v>
      </c>
      <c r="AQ23" s="4">
        <f t="shared" si="2"/>
        <v>42</v>
      </c>
      <c r="AR23" s="4">
        <f t="shared" si="3"/>
        <v>23</v>
      </c>
      <c r="AS23" s="4">
        <f t="shared" si="4"/>
        <v>10</v>
      </c>
      <c r="AT23" s="4">
        <f t="shared" si="5"/>
        <v>8</v>
      </c>
      <c r="AU23" s="4" t="str">
        <f t="shared" si="6"/>
        <v>0923</v>
      </c>
      <c r="AV23" s="4">
        <f t="shared" si="7"/>
        <v>1</v>
      </c>
      <c r="AW23">
        <f t="shared" si="8"/>
        <v>-34</v>
      </c>
      <c r="AX23">
        <f t="shared" si="9"/>
        <v>26</v>
      </c>
      <c r="AY23" s="4">
        <f t="shared" si="10"/>
        <v>26</v>
      </c>
      <c r="AZ23" s="4" t="str">
        <f>+VLOOKUP(Y23,Sheet2!A:B,2,FALSE)</f>
        <v>6. YES, HH participates</v>
      </c>
      <c r="BA23" s="4" t="str">
        <f>+VLOOKUP(AI23,Sheet2!D:E,2,FALSE)</f>
        <v xml:space="preserve"> </v>
      </c>
      <c r="BB23" s="4" t="str">
        <f>+VLOOKUP(AJ23,Sheet2!G:H,2,FALSE)</f>
        <v xml:space="preserve"> </v>
      </c>
    </row>
  </sheetData>
  <autoFilter ref="A1:BB23" xr:uid="{00000000-0001-0000-0000-000000000000}"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EF52F-C8C8-48CB-96F5-D925BE935DDD}">
  <dimension ref="A1:I8"/>
  <sheetViews>
    <sheetView zoomScale="160" zoomScaleNormal="160" workbookViewId="0">
      <selection activeCell="B3" sqref="B3"/>
    </sheetView>
  </sheetViews>
  <sheetFormatPr defaultRowHeight="14.5" x14ac:dyDescent="0.35"/>
  <sheetData>
    <row r="1" spans="1:9" x14ac:dyDescent="0.35">
      <c r="A1" s="5">
        <v>1</v>
      </c>
      <c r="B1" s="5" t="s">
        <v>97</v>
      </c>
      <c r="D1" s="5">
        <v>1</v>
      </c>
      <c r="E1" s="5" t="s">
        <v>59</v>
      </c>
      <c r="G1" s="5">
        <v>1</v>
      </c>
      <c r="H1" s="5" t="s">
        <v>78</v>
      </c>
      <c r="I1" s="5"/>
    </row>
    <row r="2" spans="1:9" x14ac:dyDescent="0.35">
      <c r="A2" s="5">
        <v>2</v>
      </c>
      <c r="B2" s="5" t="s">
        <v>92</v>
      </c>
      <c r="D2" s="5">
        <v>2</v>
      </c>
      <c r="E2" s="5" t="s">
        <v>58</v>
      </c>
      <c r="G2" s="5">
        <v>2</v>
      </c>
      <c r="H2" s="5" t="s">
        <v>77</v>
      </c>
      <c r="I2" s="5"/>
    </row>
    <row r="3" spans="1:9" x14ac:dyDescent="0.35">
      <c r="A3" s="5">
        <v>3</v>
      </c>
      <c r="B3" s="5" t="s">
        <v>93</v>
      </c>
      <c r="D3">
        <v>-1</v>
      </c>
      <c r="E3" t="s">
        <v>60</v>
      </c>
      <c r="G3" s="5">
        <v>3</v>
      </c>
      <c r="H3" s="5" t="s">
        <v>76</v>
      </c>
      <c r="I3" s="5"/>
    </row>
    <row r="4" spans="1:9" x14ac:dyDescent="0.35">
      <c r="A4" s="5">
        <v>4</v>
      </c>
      <c r="B4" s="5" t="s">
        <v>94</v>
      </c>
      <c r="G4" s="5">
        <v>-1</v>
      </c>
      <c r="H4" s="5" t="s">
        <v>60</v>
      </c>
    </row>
    <row r="5" spans="1:9" x14ac:dyDescent="0.35">
      <c r="A5" s="5">
        <v>5</v>
      </c>
      <c r="B5" s="5" t="s">
        <v>95</v>
      </c>
      <c r="G5" s="5"/>
    </row>
    <row r="6" spans="1:9" x14ac:dyDescent="0.35">
      <c r="A6" s="5">
        <v>6</v>
      </c>
      <c r="B6" s="5" t="s">
        <v>96</v>
      </c>
      <c r="G6" s="5"/>
      <c r="I6" s="5"/>
    </row>
    <row r="7" spans="1:9" x14ac:dyDescent="0.35">
      <c r="A7" s="5">
        <v>-1</v>
      </c>
      <c r="B7" s="5" t="s">
        <v>60</v>
      </c>
      <c r="G7" s="5"/>
    </row>
    <row r="8" spans="1:9" x14ac:dyDescent="0.35">
      <c r="G8" s="5"/>
      <c r="H8" s="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CA6FE-1CCA-4B5F-9AF3-56B90B985FA4}">
  <dimension ref="A1:B58"/>
  <sheetViews>
    <sheetView topLeftCell="A4" workbookViewId="0">
      <selection activeCell="G37" sqref="G37"/>
    </sheetView>
  </sheetViews>
  <sheetFormatPr defaultRowHeight="14.5" x14ac:dyDescent="0.35"/>
  <cols>
    <col min="1" max="1" width="19.08984375" bestFit="1" customWidth="1"/>
  </cols>
  <sheetData>
    <row r="1" spans="1:2" x14ac:dyDescent="0.35">
      <c r="A1" t="s">
        <v>30</v>
      </c>
      <c r="B1" t="s">
        <v>30</v>
      </c>
    </row>
    <row r="2" spans="1:2" x14ac:dyDescent="0.35">
      <c r="A2" t="s">
        <v>28</v>
      </c>
      <c r="B2" t="s">
        <v>28</v>
      </c>
    </row>
    <row r="3" spans="1:2" x14ac:dyDescent="0.35">
      <c r="A3" t="s">
        <v>25</v>
      </c>
      <c r="B3" t="s">
        <v>25</v>
      </c>
    </row>
    <row r="4" spans="1:2" x14ac:dyDescent="0.35">
      <c r="A4" t="s">
        <v>12</v>
      </c>
      <c r="B4" t="s">
        <v>12</v>
      </c>
    </row>
    <row r="5" spans="1:2" x14ac:dyDescent="0.35">
      <c r="A5" t="s">
        <v>2</v>
      </c>
      <c r="B5" t="s">
        <v>2</v>
      </c>
    </row>
    <row r="6" spans="1:2" x14ac:dyDescent="0.35">
      <c r="A6" t="s">
        <v>36</v>
      </c>
      <c r="B6" t="s">
        <v>36</v>
      </c>
    </row>
    <row r="7" spans="1:2" x14ac:dyDescent="0.35">
      <c r="A7" t="s">
        <v>14</v>
      </c>
      <c r="B7" t="s">
        <v>14</v>
      </c>
    </row>
    <row r="8" spans="1:2" x14ac:dyDescent="0.35">
      <c r="A8" t="s">
        <v>22</v>
      </c>
      <c r="B8" t="s">
        <v>22</v>
      </c>
    </row>
    <row r="9" spans="1:2" x14ac:dyDescent="0.35">
      <c r="A9" t="s">
        <v>31</v>
      </c>
      <c r="B9" t="s">
        <v>31</v>
      </c>
    </row>
    <row r="10" spans="1:2" x14ac:dyDescent="0.35">
      <c r="A10" t="s">
        <v>26</v>
      </c>
      <c r="B10" t="s">
        <v>26</v>
      </c>
    </row>
    <row r="11" spans="1:2" x14ac:dyDescent="0.35">
      <c r="A11" t="s">
        <v>32</v>
      </c>
      <c r="B11" t="s">
        <v>32</v>
      </c>
    </row>
    <row r="12" spans="1:2" x14ac:dyDescent="0.35">
      <c r="A12" t="s">
        <v>3</v>
      </c>
      <c r="B12" t="s">
        <v>3</v>
      </c>
    </row>
    <row r="13" spans="1:2" x14ac:dyDescent="0.35">
      <c r="A13" t="s">
        <v>1</v>
      </c>
      <c r="B13" t="s">
        <v>1</v>
      </c>
    </row>
    <row r="14" spans="1:2" x14ac:dyDescent="0.35">
      <c r="A14" t="s">
        <v>27</v>
      </c>
      <c r="B14" t="s">
        <v>27</v>
      </c>
    </row>
    <row r="15" spans="1:2" x14ac:dyDescent="0.35">
      <c r="A15" t="s">
        <v>4</v>
      </c>
      <c r="B15" t="s">
        <v>4</v>
      </c>
    </row>
    <row r="16" spans="1:2" x14ac:dyDescent="0.35">
      <c r="A16" t="s">
        <v>7</v>
      </c>
      <c r="B16" t="s">
        <v>7</v>
      </c>
    </row>
    <row r="17" spans="1:2" x14ac:dyDescent="0.35">
      <c r="A17" t="s">
        <v>6</v>
      </c>
      <c r="B17" t="s">
        <v>6</v>
      </c>
    </row>
    <row r="18" spans="1:2" x14ac:dyDescent="0.35">
      <c r="A18" t="s">
        <v>10</v>
      </c>
      <c r="B18" t="s">
        <v>10</v>
      </c>
    </row>
    <row r="19" spans="1:2" x14ac:dyDescent="0.35">
      <c r="A19" t="s">
        <v>42</v>
      </c>
      <c r="B19" t="s">
        <v>42</v>
      </c>
    </row>
    <row r="20" spans="1:2" x14ac:dyDescent="0.35">
      <c r="A20" t="s">
        <v>8</v>
      </c>
      <c r="B20" t="s">
        <v>8</v>
      </c>
    </row>
    <row r="21" spans="1:2" x14ac:dyDescent="0.35">
      <c r="A21" t="s">
        <v>5</v>
      </c>
      <c r="B21" t="s">
        <v>5</v>
      </c>
    </row>
    <row r="22" spans="1:2" x14ac:dyDescent="0.35">
      <c r="A22" t="s">
        <v>38</v>
      </c>
      <c r="B22" t="s">
        <v>38</v>
      </c>
    </row>
    <row r="23" spans="1:2" x14ac:dyDescent="0.35">
      <c r="A23" t="s">
        <v>17</v>
      </c>
      <c r="B23" t="s">
        <v>17</v>
      </c>
    </row>
    <row r="24" spans="1:2" x14ac:dyDescent="0.35">
      <c r="A24" t="s">
        <v>41</v>
      </c>
      <c r="B24" t="s">
        <v>41</v>
      </c>
    </row>
    <row r="25" spans="1:2" x14ac:dyDescent="0.35">
      <c r="A25" t="s">
        <v>20</v>
      </c>
    </row>
    <row r="26" spans="1:2" x14ac:dyDescent="0.35">
      <c r="A26" t="s">
        <v>11</v>
      </c>
    </row>
    <row r="27" spans="1:2" x14ac:dyDescent="0.35">
      <c r="A27" t="s">
        <v>35</v>
      </c>
    </row>
    <row r="28" spans="1:2" x14ac:dyDescent="0.35">
      <c r="A28" t="s">
        <v>9</v>
      </c>
    </row>
    <row r="29" spans="1:2" x14ac:dyDescent="0.35">
      <c r="A29" t="s">
        <v>39</v>
      </c>
    </row>
    <row r="30" spans="1:2" x14ac:dyDescent="0.35">
      <c r="A30" t="s">
        <v>18</v>
      </c>
      <c r="B30" t="s">
        <v>79</v>
      </c>
    </row>
    <row r="31" spans="1:2" x14ac:dyDescent="0.35">
      <c r="A31" t="s">
        <v>33</v>
      </c>
      <c r="B31" t="s">
        <v>80</v>
      </c>
    </row>
    <row r="32" spans="1:2" x14ac:dyDescent="0.35">
      <c r="A32" t="s">
        <v>0</v>
      </c>
      <c r="B32" t="s">
        <v>81</v>
      </c>
    </row>
    <row r="33" spans="1:2" x14ac:dyDescent="0.35">
      <c r="A33" t="s">
        <v>15</v>
      </c>
      <c r="B33" t="s">
        <v>82</v>
      </c>
    </row>
    <row r="34" spans="1:2" x14ac:dyDescent="0.35">
      <c r="A34" t="s">
        <v>43</v>
      </c>
      <c r="B34" t="s">
        <v>83</v>
      </c>
    </row>
    <row r="35" spans="1:2" x14ac:dyDescent="0.35">
      <c r="A35" t="s">
        <v>37</v>
      </c>
      <c r="B35" t="s">
        <v>20</v>
      </c>
    </row>
    <row r="36" spans="1:2" x14ac:dyDescent="0.35">
      <c r="A36" t="s">
        <v>16</v>
      </c>
      <c r="B36" t="s">
        <v>11</v>
      </c>
    </row>
    <row r="37" spans="1:2" x14ac:dyDescent="0.35">
      <c r="A37" t="s">
        <v>44</v>
      </c>
      <c r="B37" t="s">
        <v>35</v>
      </c>
    </row>
    <row r="38" spans="1:2" x14ac:dyDescent="0.35">
      <c r="A38" t="s">
        <v>40</v>
      </c>
      <c r="B38" t="s">
        <v>9</v>
      </c>
    </row>
    <row r="39" spans="1:2" x14ac:dyDescent="0.35">
      <c r="A39" t="s">
        <v>19</v>
      </c>
      <c r="B39" t="s">
        <v>39</v>
      </c>
    </row>
    <row r="40" spans="1:2" x14ac:dyDescent="0.35">
      <c r="A40" s="4" t="s">
        <v>45</v>
      </c>
      <c r="B40" t="s">
        <v>18</v>
      </c>
    </row>
    <row r="41" spans="1:2" x14ac:dyDescent="0.35">
      <c r="A41" s="4" t="s">
        <v>46</v>
      </c>
      <c r="B41" t="s">
        <v>33</v>
      </c>
    </row>
    <row r="42" spans="1:2" x14ac:dyDescent="0.35">
      <c r="A42" s="4" t="s">
        <v>47</v>
      </c>
      <c r="B42" t="s">
        <v>0</v>
      </c>
    </row>
    <row r="43" spans="1:2" x14ac:dyDescent="0.35">
      <c r="A43" s="4" t="s">
        <v>48</v>
      </c>
      <c r="B43" t="s">
        <v>15</v>
      </c>
    </row>
    <row r="44" spans="1:2" x14ac:dyDescent="0.35">
      <c r="A44" s="4" t="s">
        <v>49</v>
      </c>
      <c r="B44" t="s">
        <v>43</v>
      </c>
    </row>
    <row r="45" spans="1:2" x14ac:dyDescent="0.35">
      <c r="A45" s="4" t="s">
        <v>50</v>
      </c>
      <c r="B45" t="s">
        <v>84</v>
      </c>
    </row>
    <row r="46" spans="1:2" x14ac:dyDescent="0.35">
      <c r="A46" s="4" t="s">
        <v>73</v>
      </c>
      <c r="B46" s="4"/>
    </row>
    <row r="47" spans="1:2" x14ac:dyDescent="0.35">
      <c r="A47" s="4" t="s">
        <v>53</v>
      </c>
      <c r="B47" s="4"/>
    </row>
    <row r="48" spans="1:2" x14ac:dyDescent="0.35">
      <c r="A48" s="4" t="s">
        <v>51</v>
      </c>
      <c r="B48" s="4"/>
    </row>
    <row r="49" spans="1:2" x14ac:dyDescent="0.35">
      <c r="A49" s="4" t="s">
        <v>54</v>
      </c>
      <c r="B49" s="4"/>
    </row>
    <row r="50" spans="1:2" x14ac:dyDescent="0.35">
      <c r="A50" s="4" t="s">
        <v>52</v>
      </c>
      <c r="B50" s="4"/>
    </row>
    <row r="51" spans="1:2" x14ac:dyDescent="0.35">
      <c r="A51" s="4" t="s">
        <v>55</v>
      </c>
      <c r="B51" s="4"/>
    </row>
    <row r="52" spans="1:2" x14ac:dyDescent="0.35">
      <c r="A52" s="4" t="s">
        <v>56</v>
      </c>
      <c r="B52" s="4"/>
    </row>
    <row r="53" spans="1:2" x14ac:dyDescent="0.35">
      <c r="A53" s="4" t="s">
        <v>57</v>
      </c>
      <c r="B53" s="4"/>
    </row>
    <row r="54" spans="1:2" x14ac:dyDescent="0.35">
      <c r="B54" s="4"/>
    </row>
    <row r="55" spans="1:2" x14ac:dyDescent="0.35">
      <c r="B55" s="4"/>
    </row>
    <row r="56" spans="1:2" x14ac:dyDescent="0.35">
      <c r="B56" s="4"/>
    </row>
    <row r="57" spans="1:2" x14ac:dyDescent="0.35">
      <c r="B57" s="4"/>
    </row>
    <row r="58" spans="1:2" x14ac:dyDescent="0.35">
      <c r="B58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Marjolene J. Marques</dc:creator>
  <cp:lastModifiedBy>Yasmara Y. Pourrier</cp:lastModifiedBy>
  <dcterms:created xsi:type="dcterms:W3CDTF">2025-09-08T20:35:56Z</dcterms:created>
  <dcterms:modified xsi:type="dcterms:W3CDTF">2025-09-26T16:59:40Z</dcterms:modified>
</cp:coreProperties>
</file>