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conomic Indicators_Website\Transport\"/>
    </mc:Choice>
  </mc:AlternateContent>
  <bookViews>
    <workbookView xWindow="0" yWindow="0" windowWidth="20490" windowHeight="7755"/>
  </bookViews>
  <sheets>
    <sheet name="Pilotage_dues by 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F21" i="1" s="1"/>
  <c r="F89" i="1"/>
  <c r="F88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E81" i="1"/>
  <c r="D81" i="1"/>
  <c r="C81" i="1"/>
  <c r="F81" i="1" s="1"/>
  <c r="E80" i="1"/>
  <c r="F80" i="1" s="1"/>
  <c r="D80" i="1"/>
  <c r="C80" i="1"/>
  <c r="E79" i="1"/>
  <c r="F79" i="1" s="1"/>
  <c r="F19" i="1" s="1"/>
  <c r="D79" i="1"/>
  <c r="C79" i="1"/>
  <c r="E21" i="1"/>
  <c r="D21" i="1"/>
  <c r="C21" i="1"/>
  <c r="E19" i="1"/>
  <c r="D19" i="1"/>
  <c r="C19" i="1"/>
  <c r="F18" i="1"/>
  <c r="E18" i="1"/>
  <c r="D18" i="1"/>
  <c r="C18" i="1"/>
</calcChain>
</file>

<file path=xl/sharedStrings.xml><?xml version="1.0" encoding="utf-8"?>
<sst xmlns="http://schemas.openxmlformats.org/spreadsheetml/2006/main" count="8" uniqueCount="8">
  <si>
    <t>5.9 Pilotage Dues by Port (in Afl.)</t>
  </si>
  <si>
    <t>Year</t>
  </si>
  <si>
    <t>Quarter</t>
  </si>
  <si>
    <t>Port Oranjestad</t>
  </si>
  <si>
    <t>Cruise</t>
  </si>
  <si>
    <t>Port Barcadera Ships</t>
  </si>
  <si>
    <t>Total</t>
  </si>
  <si>
    <t>Source: Aruba Ports Authority (APA)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</si>
</sst>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auto="1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wrapText="1" readingOrder="1"/>
    </xf>
    <xf numFmtId="164" fontId="4" fillId="4" borderId="3" xfId="1" applyNumberFormat="1" applyFont="1" applyFill="1" applyBorder="1" applyAlignment="1">
      <alignment horizontal="right" wrapText="1" readingOrder="1"/>
    </xf>
    <xf numFmtId="0" fontId="5" fillId="4" borderId="3" xfId="0" applyFont="1" applyFill="1" applyBorder="1" applyAlignment="1">
      <alignment horizontal="right" wrapText="1" readingOrder="1"/>
    </xf>
    <xf numFmtId="0" fontId="5" fillId="4" borderId="3" xfId="0" applyFont="1" applyFill="1" applyBorder="1" applyAlignment="1">
      <alignment horizontal="center" wrapText="1" readingOrder="1"/>
    </xf>
    <xf numFmtId="164" fontId="5" fillId="4" borderId="3" xfId="1" applyNumberFormat="1" applyFont="1" applyFill="1" applyBorder="1" applyAlignment="1">
      <alignment horizontal="right" wrapText="1" readingOrder="1"/>
    </xf>
    <xf numFmtId="3" fontId="3" fillId="2" borderId="0" xfId="0" applyNumberFormat="1" applyFont="1" applyFill="1" applyBorder="1"/>
    <xf numFmtId="0" fontId="2" fillId="5" borderId="0" xfId="0" applyFont="1" applyFill="1" applyBorder="1"/>
    <xf numFmtId="0" fontId="3" fillId="5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zoomScale="110" zoomScaleNormal="110" workbookViewId="0">
      <selection activeCell="I19" sqref="I19"/>
    </sheetView>
  </sheetViews>
  <sheetFormatPr defaultColWidth="9.140625" defaultRowHeight="12.75" x14ac:dyDescent="0.2"/>
  <cols>
    <col min="1" max="1" width="9.140625" style="2"/>
    <col min="2" max="2" width="7.85546875" style="2" customWidth="1"/>
    <col min="3" max="3" width="10.28515625" style="2" customWidth="1"/>
    <col min="4" max="4" width="14.42578125" style="2" bestFit="1" customWidth="1"/>
    <col min="5" max="5" width="12.85546875" style="2" customWidth="1"/>
    <col min="6" max="6" width="12" style="2" bestFit="1" customWidth="1"/>
    <col min="7" max="7" width="13.28515625" style="2" bestFit="1" customWidth="1"/>
    <col min="8" max="16384" width="9.140625" style="2"/>
  </cols>
  <sheetData>
    <row r="1" spans="1:6" ht="13.5" thickBot="1" x14ac:dyDescent="0.25">
      <c r="A1" s="1" t="s">
        <v>0</v>
      </c>
    </row>
    <row r="2" spans="1:6" ht="1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16.5" customHeight="1" thickBot="1" x14ac:dyDescent="0.25">
      <c r="A3" s="4"/>
      <c r="B3" s="4"/>
      <c r="C3" s="4"/>
      <c r="D3" s="4"/>
      <c r="E3" s="4"/>
      <c r="F3" s="4"/>
    </row>
    <row r="4" spans="1:6" ht="14.25" thickTop="1" thickBot="1" x14ac:dyDescent="0.25">
      <c r="A4" s="5"/>
      <c r="B4" s="5"/>
      <c r="C4" s="5"/>
      <c r="D4" s="5"/>
      <c r="E4" s="5"/>
      <c r="F4" s="5"/>
    </row>
    <row r="5" spans="1:6" ht="13.5" thickBot="1" x14ac:dyDescent="0.25">
      <c r="A5" s="5">
        <v>2006</v>
      </c>
      <c r="B5" s="5"/>
      <c r="C5" s="6">
        <v>781256</v>
      </c>
      <c r="D5" s="6">
        <v>402376</v>
      </c>
      <c r="E5" s="6">
        <v>217197</v>
      </c>
      <c r="F5" s="6">
        <v>1400829</v>
      </c>
    </row>
    <row r="6" spans="1:6" ht="13.5" thickBot="1" x14ac:dyDescent="0.25">
      <c r="A6" s="5">
        <v>2007</v>
      </c>
      <c r="B6" s="5"/>
      <c r="C6" s="6">
        <v>856008</v>
      </c>
      <c r="D6" s="6">
        <v>393150</v>
      </c>
      <c r="E6" s="6">
        <v>192231</v>
      </c>
      <c r="F6" s="6">
        <v>1441389</v>
      </c>
    </row>
    <row r="7" spans="1:6" ht="13.5" thickBot="1" x14ac:dyDescent="0.25">
      <c r="A7" s="5">
        <v>2008</v>
      </c>
      <c r="B7" s="5"/>
      <c r="C7" s="6">
        <v>685017</v>
      </c>
      <c r="D7" s="6">
        <v>409530</v>
      </c>
      <c r="E7" s="6">
        <v>161266</v>
      </c>
      <c r="F7" s="6">
        <v>1255813</v>
      </c>
    </row>
    <row r="8" spans="1:6" ht="13.5" thickBot="1" x14ac:dyDescent="0.25">
      <c r="A8" s="5">
        <v>2009</v>
      </c>
      <c r="B8" s="5"/>
      <c r="C8" s="6">
        <v>717682</v>
      </c>
      <c r="D8" s="6">
        <v>473398</v>
      </c>
      <c r="E8" s="6">
        <v>191602</v>
      </c>
      <c r="F8" s="6">
        <v>1382682</v>
      </c>
    </row>
    <row r="9" spans="1:6" ht="13.5" thickBot="1" x14ac:dyDescent="0.25">
      <c r="A9" s="5">
        <v>2010</v>
      </c>
      <c r="B9" s="5"/>
      <c r="C9" s="6">
        <v>731937</v>
      </c>
      <c r="D9" s="6">
        <v>420274</v>
      </c>
      <c r="E9" s="6">
        <v>201525</v>
      </c>
      <c r="F9" s="6">
        <v>1353736</v>
      </c>
    </row>
    <row r="10" spans="1:6" ht="13.5" thickBot="1" x14ac:dyDescent="0.25">
      <c r="A10" s="5">
        <v>2011</v>
      </c>
      <c r="B10" s="5"/>
      <c r="C10" s="6">
        <v>782032</v>
      </c>
      <c r="D10" s="6">
        <v>1096670</v>
      </c>
      <c r="E10" s="6">
        <v>204520</v>
      </c>
      <c r="F10" s="6">
        <v>2083222</v>
      </c>
    </row>
    <row r="11" spans="1:6" ht="13.5" thickBot="1" x14ac:dyDescent="0.25">
      <c r="A11" s="5">
        <v>2012</v>
      </c>
      <c r="B11" s="5"/>
      <c r="C11" s="6">
        <v>887453</v>
      </c>
      <c r="D11" s="6">
        <v>1159964</v>
      </c>
      <c r="E11" s="6">
        <v>171818</v>
      </c>
      <c r="F11" s="6">
        <v>2219235</v>
      </c>
    </row>
    <row r="12" spans="1:6" ht="13.5" thickBot="1" x14ac:dyDescent="0.25">
      <c r="A12" s="5">
        <v>2013</v>
      </c>
      <c r="B12" s="5"/>
      <c r="C12" s="6">
        <v>930336</v>
      </c>
      <c r="D12" s="6">
        <v>1403863</v>
      </c>
      <c r="E12" s="6">
        <v>287818</v>
      </c>
      <c r="F12" s="6">
        <v>2622017</v>
      </c>
    </row>
    <row r="13" spans="1:6" ht="13.5" thickBot="1" x14ac:dyDescent="0.25">
      <c r="A13" s="5">
        <v>2014</v>
      </c>
      <c r="B13" s="5"/>
      <c r="C13" s="6">
        <v>899618</v>
      </c>
      <c r="D13" s="6">
        <v>1436003</v>
      </c>
      <c r="E13" s="6">
        <v>282728</v>
      </c>
      <c r="F13" s="6">
        <v>2618349</v>
      </c>
    </row>
    <row r="14" spans="1:6" ht="13.5" thickBot="1" x14ac:dyDescent="0.25">
      <c r="A14" s="5">
        <v>2015</v>
      </c>
      <c r="B14" s="5"/>
      <c r="C14" s="6">
        <v>1073213</v>
      </c>
      <c r="D14" s="6">
        <v>1359051</v>
      </c>
      <c r="E14" s="6">
        <v>361941</v>
      </c>
      <c r="F14" s="6">
        <v>2794205</v>
      </c>
    </row>
    <row r="15" spans="1:6" ht="13.5" thickBot="1" x14ac:dyDescent="0.25">
      <c r="A15" s="5">
        <v>2016</v>
      </c>
      <c r="B15" s="5"/>
      <c r="C15" s="6">
        <v>519156</v>
      </c>
      <c r="D15" s="6">
        <v>1520565</v>
      </c>
      <c r="E15" s="6">
        <v>948073</v>
      </c>
      <c r="F15" s="6">
        <v>2987794</v>
      </c>
    </row>
    <row r="16" spans="1:6" ht="13.5" thickBot="1" x14ac:dyDescent="0.25">
      <c r="A16" s="5">
        <v>2017</v>
      </c>
      <c r="B16" s="5"/>
      <c r="C16" s="6">
        <v>362528</v>
      </c>
      <c r="D16" s="6">
        <v>1843285</v>
      </c>
      <c r="E16" s="6">
        <v>1043321</v>
      </c>
      <c r="F16" s="6">
        <v>3249134</v>
      </c>
    </row>
    <row r="17" spans="1:6" ht="13.5" thickBot="1" x14ac:dyDescent="0.25">
      <c r="A17" s="5">
        <v>2018</v>
      </c>
      <c r="B17" s="5"/>
      <c r="C17" s="6">
        <v>377858</v>
      </c>
      <c r="D17" s="6">
        <v>1834622</v>
      </c>
      <c r="E17" s="6">
        <v>1012258</v>
      </c>
      <c r="F17" s="6">
        <v>3224738</v>
      </c>
    </row>
    <row r="18" spans="1:6" ht="13.5" thickBot="1" x14ac:dyDescent="0.25">
      <c r="A18" s="5">
        <v>2019</v>
      </c>
      <c r="B18" s="5"/>
      <c r="C18" s="6">
        <f>SUM(C75:C78)</f>
        <v>291454</v>
      </c>
      <c r="D18" s="6">
        <f>SUM(D75:D78)</f>
        <v>1909267</v>
      </c>
      <c r="E18" s="6">
        <f>SUM(E75:E78)</f>
        <v>953670</v>
      </c>
      <c r="F18" s="6">
        <f>SUM(F75:F78)</f>
        <v>3154391</v>
      </c>
    </row>
    <row r="19" spans="1:6" ht="13.5" thickBot="1" x14ac:dyDescent="0.25">
      <c r="A19" s="5">
        <v>2020</v>
      </c>
      <c r="B19" s="5"/>
      <c r="C19" s="6">
        <f>SUM(C79:C82)</f>
        <v>202924</v>
      </c>
      <c r="D19" s="6">
        <f t="shared" ref="D19:E19" si="0">SUM(D79:D82)</f>
        <v>752100</v>
      </c>
      <c r="E19" s="6">
        <f t="shared" si="0"/>
        <v>954902</v>
      </c>
      <c r="F19" s="6">
        <f>SUM(F79:F82)</f>
        <v>1909926</v>
      </c>
    </row>
    <row r="20" spans="1:6" ht="13.5" thickBot="1" x14ac:dyDescent="0.25">
      <c r="A20" s="5">
        <v>2021</v>
      </c>
      <c r="B20" s="5"/>
      <c r="C20" s="6">
        <v>201636</v>
      </c>
      <c r="D20" s="6">
        <v>1162454</v>
      </c>
      <c r="E20" s="6">
        <v>806990</v>
      </c>
      <c r="F20" s="6">
        <v>2171080</v>
      </c>
    </row>
    <row r="21" spans="1:6" ht="13.5" thickBot="1" x14ac:dyDescent="0.25">
      <c r="A21" s="5">
        <v>2022</v>
      </c>
      <c r="B21" s="5"/>
      <c r="C21" s="6">
        <f>SUM(C87:C90)</f>
        <v>176102</v>
      </c>
      <c r="D21" s="6">
        <f t="shared" ref="D21:E21" si="1">SUM(D87:D90)</f>
        <v>2498452</v>
      </c>
      <c r="E21" s="6">
        <f t="shared" si="1"/>
        <v>821884</v>
      </c>
      <c r="F21" s="6">
        <f>SUM(F87:F90)</f>
        <v>3496438</v>
      </c>
    </row>
    <row r="22" spans="1:6" ht="13.5" thickBot="1" x14ac:dyDescent="0.25">
      <c r="A22" s="5"/>
      <c r="B22" s="5"/>
      <c r="C22" s="5"/>
      <c r="D22" s="5"/>
      <c r="E22" s="5"/>
      <c r="F22" s="5"/>
    </row>
    <row r="23" spans="1:6" ht="13.5" thickBot="1" x14ac:dyDescent="0.25">
      <c r="A23" s="7">
        <v>2006</v>
      </c>
      <c r="B23" s="8">
        <v>1</v>
      </c>
      <c r="C23" s="9">
        <v>185462</v>
      </c>
      <c r="D23" s="9">
        <v>136130</v>
      </c>
      <c r="E23" s="9">
        <v>48290</v>
      </c>
      <c r="F23" s="9">
        <v>369882</v>
      </c>
    </row>
    <row r="24" spans="1:6" ht="13.5" thickBot="1" x14ac:dyDescent="0.25">
      <c r="A24" s="7"/>
      <c r="B24" s="8">
        <v>2</v>
      </c>
      <c r="C24" s="9">
        <v>207158</v>
      </c>
      <c r="D24" s="9">
        <v>63778</v>
      </c>
      <c r="E24" s="9">
        <v>51512</v>
      </c>
      <c r="F24" s="9">
        <v>322448</v>
      </c>
    </row>
    <row r="25" spans="1:6" ht="13.5" thickBot="1" x14ac:dyDescent="0.25">
      <c r="A25" s="7"/>
      <c r="B25" s="8">
        <v>3</v>
      </c>
      <c r="C25" s="9">
        <v>188853</v>
      </c>
      <c r="D25" s="9">
        <v>41395</v>
      </c>
      <c r="E25" s="9">
        <v>57439</v>
      </c>
      <c r="F25" s="9">
        <v>287687</v>
      </c>
    </row>
    <row r="26" spans="1:6" ht="13.5" thickBot="1" x14ac:dyDescent="0.25">
      <c r="A26" s="7"/>
      <c r="B26" s="8">
        <v>4</v>
      </c>
      <c r="C26" s="9">
        <v>199783</v>
      </c>
      <c r="D26" s="9">
        <v>161073</v>
      </c>
      <c r="E26" s="9">
        <v>59956</v>
      </c>
      <c r="F26" s="9">
        <v>420812</v>
      </c>
    </row>
    <row r="27" spans="1:6" ht="13.5" thickBot="1" x14ac:dyDescent="0.25">
      <c r="A27" s="7">
        <v>2007</v>
      </c>
      <c r="B27" s="8">
        <v>1</v>
      </c>
      <c r="C27" s="9">
        <v>209498</v>
      </c>
      <c r="D27" s="9">
        <v>155042</v>
      </c>
      <c r="E27" s="9">
        <v>48590</v>
      </c>
      <c r="F27" s="9">
        <v>413130</v>
      </c>
    </row>
    <row r="28" spans="1:6" ht="13.5" thickBot="1" x14ac:dyDescent="0.25">
      <c r="A28" s="7"/>
      <c r="B28" s="8">
        <v>2</v>
      </c>
      <c r="C28" s="9">
        <v>231376</v>
      </c>
      <c r="D28" s="9">
        <v>71487</v>
      </c>
      <c r="E28" s="9">
        <v>46806</v>
      </c>
      <c r="F28" s="9">
        <v>349669</v>
      </c>
    </row>
    <row r="29" spans="1:6" ht="13.5" thickBot="1" x14ac:dyDescent="0.25">
      <c r="A29" s="7"/>
      <c r="B29" s="8">
        <v>3</v>
      </c>
      <c r="C29" s="9">
        <v>229105</v>
      </c>
      <c r="D29" s="9">
        <v>40260</v>
      </c>
      <c r="E29" s="9">
        <v>47296</v>
      </c>
      <c r="F29" s="9">
        <v>316661</v>
      </c>
    </row>
    <row r="30" spans="1:6" ht="13.5" thickBot="1" x14ac:dyDescent="0.25">
      <c r="A30" s="7"/>
      <c r="B30" s="8">
        <v>4</v>
      </c>
      <c r="C30" s="9">
        <v>186029</v>
      </c>
      <c r="D30" s="9">
        <v>126361</v>
      </c>
      <c r="E30" s="9">
        <v>49539</v>
      </c>
      <c r="F30" s="9">
        <v>361929</v>
      </c>
    </row>
    <row r="31" spans="1:6" ht="13.5" thickBot="1" x14ac:dyDescent="0.25">
      <c r="A31" s="7">
        <v>2008</v>
      </c>
      <c r="B31" s="8">
        <v>1</v>
      </c>
      <c r="C31" s="9">
        <v>171164</v>
      </c>
      <c r="D31" s="9">
        <v>215225</v>
      </c>
      <c r="E31" s="9">
        <v>39373</v>
      </c>
      <c r="F31" s="9">
        <v>425762</v>
      </c>
    </row>
    <row r="32" spans="1:6" ht="13.5" thickBot="1" x14ac:dyDescent="0.25">
      <c r="A32" s="7"/>
      <c r="B32" s="8">
        <v>2</v>
      </c>
      <c r="C32" s="9">
        <v>170222</v>
      </c>
      <c r="D32" s="9">
        <v>53199</v>
      </c>
      <c r="E32" s="9">
        <v>46018</v>
      </c>
      <c r="F32" s="9">
        <v>269439</v>
      </c>
    </row>
    <row r="33" spans="1:6" ht="13.5" thickBot="1" x14ac:dyDescent="0.25">
      <c r="A33" s="7"/>
      <c r="B33" s="8">
        <v>3</v>
      </c>
      <c r="C33" s="9">
        <v>160880</v>
      </c>
      <c r="D33" s="9">
        <v>14313</v>
      </c>
      <c r="E33" s="9">
        <v>30677</v>
      </c>
      <c r="F33" s="9">
        <v>205870</v>
      </c>
    </row>
    <row r="34" spans="1:6" ht="13.5" thickBot="1" x14ac:dyDescent="0.25">
      <c r="A34" s="7"/>
      <c r="B34" s="8">
        <v>4</v>
      </c>
      <c r="C34" s="9">
        <v>182751</v>
      </c>
      <c r="D34" s="9">
        <v>126793</v>
      </c>
      <c r="E34" s="9">
        <v>45198</v>
      </c>
      <c r="F34" s="9">
        <v>354742</v>
      </c>
    </row>
    <row r="35" spans="1:6" ht="13.5" thickBot="1" x14ac:dyDescent="0.25">
      <c r="A35" s="7">
        <v>2009</v>
      </c>
      <c r="B35" s="8">
        <v>1</v>
      </c>
      <c r="C35" s="9">
        <v>172342</v>
      </c>
      <c r="D35" s="9">
        <v>204839</v>
      </c>
      <c r="E35" s="9">
        <v>49401</v>
      </c>
      <c r="F35" s="9">
        <v>426582</v>
      </c>
    </row>
    <row r="36" spans="1:6" ht="13.5" thickBot="1" x14ac:dyDescent="0.25">
      <c r="A36" s="7"/>
      <c r="B36" s="8">
        <v>2</v>
      </c>
      <c r="C36" s="9">
        <v>177100</v>
      </c>
      <c r="D36" s="9">
        <v>70856</v>
      </c>
      <c r="E36" s="9">
        <v>49302</v>
      </c>
      <c r="F36" s="9">
        <v>297258</v>
      </c>
    </row>
    <row r="37" spans="1:6" ht="13.5" thickBot="1" x14ac:dyDescent="0.25">
      <c r="A37" s="7"/>
      <c r="B37" s="8">
        <v>3</v>
      </c>
      <c r="C37" s="9">
        <v>187934</v>
      </c>
      <c r="D37" s="9">
        <v>41155</v>
      </c>
      <c r="E37" s="9">
        <v>45515</v>
      </c>
      <c r="F37" s="9">
        <v>274604</v>
      </c>
    </row>
    <row r="38" spans="1:6" ht="13.5" thickBot="1" x14ac:dyDescent="0.25">
      <c r="A38" s="7"/>
      <c r="B38" s="8">
        <v>4</v>
      </c>
      <c r="C38" s="9">
        <v>180306</v>
      </c>
      <c r="D38" s="9">
        <v>156548</v>
      </c>
      <c r="E38" s="9">
        <v>47384</v>
      </c>
      <c r="F38" s="9">
        <v>384238</v>
      </c>
    </row>
    <row r="39" spans="1:6" ht="13.5" thickBot="1" x14ac:dyDescent="0.25">
      <c r="A39" s="7">
        <v>2010</v>
      </c>
      <c r="B39" s="8">
        <v>1</v>
      </c>
      <c r="C39" s="9">
        <v>166330</v>
      </c>
      <c r="D39" s="9">
        <v>179917</v>
      </c>
      <c r="E39" s="9">
        <v>47212</v>
      </c>
      <c r="F39" s="9">
        <v>393459</v>
      </c>
    </row>
    <row r="40" spans="1:6" ht="13.5" thickBot="1" x14ac:dyDescent="0.25">
      <c r="A40" s="7"/>
      <c r="B40" s="8">
        <v>2</v>
      </c>
      <c r="C40" s="9">
        <v>199093</v>
      </c>
      <c r="D40" s="9">
        <v>71424</v>
      </c>
      <c r="E40" s="9">
        <v>46333</v>
      </c>
      <c r="F40" s="9">
        <v>316850</v>
      </c>
    </row>
    <row r="41" spans="1:6" ht="13.5" thickBot="1" x14ac:dyDescent="0.25">
      <c r="A41" s="7"/>
      <c r="B41" s="8">
        <v>3</v>
      </c>
      <c r="C41" s="9">
        <v>182751</v>
      </c>
      <c r="D41" s="9">
        <v>11505</v>
      </c>
      <c r="E41" s="9">
        <v>55010</v>
      </c>
      <c r="F41" s="9">
        <v>249266</v>
      </c>
    </row>
    <row r="42" spans="1:6" ht="13.5" thickBot="1" x14ac:dyDescent="0.25">
      <c r="A42" s="7"/>
      <c r="B42" s="8">
        <v>4</v>
      </c>
      <c r="C42" s="9">
        <v>183763</v>
      </c>
      <c r="D42" s="9">
        <v>157428</v>
      </c>
      <c r="E42" s="9">
        <v>52970</v>
      </c>
      <c r="F42" s="9">
        <v>394161</v>
      </c>
    </row>
    <row r="43" spans="1:6" ht="13.5" thickBot="1" x14ac:dyDescent="0.25">
      <c r="A43" s="7">
        <v>2011</v>
      </c>
      <c r="B43" s="8">
        <v>1</v>
      </c>
      <c r="C43" s="9">
        <v>187812</v>
      </c>
      <c r="D43" s="9">
        <v>541441</v>
      </c>
      <c r="E43" s="9">
        <v>48920</v>
      </c>
      <c r="F43" s="9">
        <v>778173</v>
      </c>
    </row>
    <row r="44" spans="1:6" ht="13.5" thickBot="1" x14ac:dyDescent="0.25">
      <c r="A44" s="7"/>
      <c r="B44" s="8">
        <v>2</v>
      </c>
      <c r="C44" s="9">
        <v>199118</v>
      </c>
      <c r="D44" s="9">
        <v>149041</v>
      </c>
      <c r="E44" s="9">
        <v>50312</v>
      </c>
      <c r="F44" s="9">
        <v>398471</v>
      </c>
    </row>
    <row r="45" spans="1:6" ht="13.5" thickBot="1" x14ac:dyDescent="0.25">
      <c r="A45" s="7"/>
      <c r="B45" s="8">
        <v>3</v>
      </c>
      <c r="C45" s="9">
        <v>193814</v>
      </c>
      <c r="D45" s="9">
        <v>35674</v>
      </c>
      <c r="E45" s="9">
        <v>63240</v>
      </c>
      <c r="F45" s="9">
        <v>292728</v>
      </c>
    </row>
    <row r="46" spans="1:6" ht="13.5" thickBot="1" x14ac:dyDescent="0.25">
      <c r="A46" s="7"/>
      <c r="B46" s="8">
        <v>4</v>
      </c>
      <c r="C46" s="9">
        <v>201288</v>
      </c>
      <c r="D46" s="9">
        <v>370514</v>
      </c>
      <c r="E46" s="9">
        <v>42048</v>
      </c>
      <c r="F46" s="9">
        <v>613850</v>
      </c>
    </row>
    <row r="47" spans="1:6" ht="13.5" thickBot="1" x14ac:dyDescent="0.25">
      <c r="A47" s="7">
        <v>2012</v>
      </c>
      <c r="B47" s="8">
        <v>1</v>
      </c>
      <c r="C47" s="9">
        <v>230680</v>
      </c>
      <c r="D47" s="9">
        <v>567162</v>
      </c>
      <c r="E47" s="9">
        <v>46000</v>
      </c>
      <c r="F47" s="9">
        <v>843842</v>
      </c>
    </row>
    <row r="48" spans="1:6" ht="13.5" thickBot="1" x14ac:dyDescent="0.25">
      <c r="A48" s="7"/>
      <c r="B48" s="8">
        <v>2</v>
      </c>
      <c r="C48" s="9">
        <v>234912</v>
      </c>
      <c r="D48" s="9">
        <v>141570</v>
      </c>
      <c r="E48" s="9">
        <v>39966</v>
      </c>
      <c r="F48" s="9">
        <v>416448</v>
      </c>
    </row>
    <row r="49" spans="1:10" ht="13.5" thickBot="1" x14ac:dyDescent="0.25">
      <c r="A49" s="7"/>
      <c r="B49" s="8">
        <v>3</v>
      </c>
      <c r="C49" s="9">
        <v>193900</v>
      </c>
      <c r="D49" s="9">
        <v>48379</v>
      </c>
      <c r="E49" s="9">
        <v>41052</v>
      </c>
      <c r="F49" s="9">
        <v>283331</v>
      </c>
    </row>
    <row r="50" spans="1:10" ht="13.5" thickBot="1" x14ac:dyDescent="0.25">
      <c r="A50" s="7"/>
      <c r="B50" s="8">
        <v>4</v>
      </c>
      <c r="C50" s="9">
        <v>227961</v>
      </c>
      <c r="D50" s="9">
        <v>402853</v>
      </c>
      <c r="E50" s="9">
        <v>44800</v>
      </c>
      <c r="F50" s="9">
        <v>675614</v>
      </c>
    </row>
    <row r="51" spans="1:10" ht="13.5" thickBot="1" x14ac:dyDescent="0.25">
      <c r="A51" s="7">
        <v>2013</v>
      </c>
      <c r="B51" s="8">
        <v>1</v>
      </c>
      <c r="C51" s="9">
        <v>237983</v>
      </c>
      <c r="D51" s="9">
        <v>642113</v>
      </c>
      <c r="E51" s="9">
        <v>42290</v>
      </c>
      <c r="F51" s="9">
        <v>922386</v>
      </c>
    </row>
    <row r="52" spans="1:10" ht="13.5" thickBot="1" x14ac:dyDescent="0.25">
      <c r="A52" s="7"/>
      <c r="B52" s="8">
        <v>2</v>
      </c>
      <c r="C52" s="9">
        <v>239726</v>
      </c>
      <c r="D52" s="9">
        <v>204136</v>
      </c>
      <c r="E52" s="9">
        <v>45090</v>
      </c>
      <c r="F52" s="9">
        <v>488952</v>
      </c>
    </row>
    <row r="53" spans="1:10" ht="13.5" thickBot="1" x14ac:dyDescent="0.25">
      <c r="A53" s="7"/>
      <c r="B53" s="8">
        <v>3</v>
      </c>
      <c r="C53" s="9">
        <v>237143</v>
      </c>
      <c r="D53" s="9">
        <v>71988</v>
      </c>
      <c r="E53" s="9">
        <v>88556</v>
      </c>
      <c r="F53" s="9">
        <v>397687</v>
      </c>
    </row>
    <row r="54" spans="1:10" ht="13.5" thickBot="1" x14ac:dyDescent="0.25">
      <c r="A54" s="7"/>
      <c r="B54" s="8">
        <v>4</v>
      </c>
      <c r="C54" s="9">
        <v>215484</v>
      </c>
      <c r="D54" s="9">
        <v>485626</v>
      </c>
      <c r="E54" s="9">
        <v>111882</v>
      </c>
      <c r="F54" s="9">
        <v>812992</v>
      </c>
    </row>
    <row r="55" spans="1:10" ht="13.5" thickBot="1" x14ac:dyDescent="0.25">
      <c r="A55" s="7">
        <v>2014</v>
      </c>
      <c r="B55" s="8">
        <v>1</v>
      </c>
      <c r="C55" s="9">
        <v>211844</v>
      </c>
      <c r="D55" s="9">
        <v>641191</v>
      </c>
      <c r="E55" s="9">
        <v>87292</v>
      </c>
      <c r="F55" s="9">
        <v>940327</v>
      </c>
      <c r="G55" s="10"/>
      <c r="J55" s="10"/>
    </row>
    <row r="56" spans="1:10" ht="13.5" thickBot="1" x14ac:dyDescent="0.25">
      <c r="A56" s="7"/>
      <c r="B56" s="8">
        <v>2</v>
      </c>
      <c r="C56" s="9">
        <v>223762</v>
      </c>
      <c r="D56" s="9">
        <v>192180</v>
      </c>
      <c r="E56" s="9">
        <v>68544</v>
      </c>
      <c r="F56" s="9">
        <v>484486</v>
      </c>
      <c r="G56" s="10"/>
      <c r="H56" s="10"/>
    </row>
    <row r="57" spans="1:10" ht="13.5" thickBot="1" x14ac:dyDescent="0.25">
      <c r="A57" s="7"/>
      <c r="B57" s="8">
        <v>3</v>
      </c>
      <c r="C57" s="9">
        <v>232476</v>
      </c>
      <c r="D57" s="9">
        <v>95492</v>
      </c>
      <c r="E57" s="9">
        <v>65510</v>
      </c>
      <c r="F57" s="9">
        <v>393478</v>
      </c>
      <c r="G57" s="10"/>
      <c r="H57" s="10"/>
    </row>
    <row r="58" spans="1:10" ht="13.5" thickBot="1" x14ac:dyDescent="0.25">
      <c r="A58" s="7"/>
      <c r="B58" s="8">
        <v>4</v>
      </c>
      <c r="C58" s="9">
        <v>231536</v>
      </c>
      <c r="D58" s="9">
        <v>507140</v>
      </c>
      <c r="E58" s="9">
        <v>61382</v>
      </c>
      <c r="F58" s="9">
        <v>800058</v>
      </c>
      <c r="G58" s="10"/>
      <c r="H58" s="10"/>
    </row>
    <row r="59" spans="1:10" ht="13.5" thickBot="1" x14ac:dyDescent="0.25">
      <c r="A59" s="7">
        <v>2015</v>
      </c>
      <c r="B59" s="8">
        <v>1</v>
      </c>
      <c r="C59" s="9">
        <v>235103</v>
      </c>
      <c r="D59" s="9">
        <v>573533</v>
      </c>
      <c r="E59" s="9">
        <v>63351</v>
      </c>
      <c r="F59" s="9">
        <v>871987</v>
      </c>
      <c r="G59" s="10"/>
      <c r="H59" s="10"/>
    </row>
    <row r="60" spans="1:10" ht="13.5" thickBot="1" x14ac:dyDescent="0.25">
      <c r="A60" s="7"/>
      <c r="B60" s="8">
        <v>2</v>
      </c>
      <c r="C60" s="9">
        <v>263337</v>
      </c>
      <c r="D60" s="9">
        <v>190925</v>
      </c>
      <c r="E60" s="9">
        <v>83394</v>
      </c>
      <c r="F60" s="9">
        <v>537656</v>
      </c>
      <c r="G60" s="10"/>
      <c r="H60" s="10"/>
    </row>
    <row r="61" spans="1:10" ht="13.5" thickBot="1" x14ac:dyDescent="0.25">
      <c r="A61" s="7"/>
      <c r="B61" s="8">
        <v>3</v>
      </c>
      <c r="C61" s="9">
        <v>280869</v>
      </c>
      <c r="D61" s="9">
        <v>79999</v>
      </c>
      <c r="E61" s="9">
        <v>93042</v>
      </c>
      <c r="F61" s="9">
        <v>453910</v>
      </c>
      <c r="G61" s="10"/>
    </row>
    <row r="62" spans="1:10" ht="13.5" thickBot="1" x14ac:dyDescent="0.25">
      <c r="A62" s="7"/>
      <c r="B62" s="8">
        <v>4</v>
      </c>
      <c r="C62" s="9">
        <v>293904</v>
      </c>
      <c r="D62" s="9">
        <v>514594</v>
      </c>
      <c r="E62" s="9">
        <v>122154</v>
      </c>
      <c r="F62" s="9">
        <v>930652</v>
      </c>
      <c r="G62" s="10"/>
    </row>
    <row r="63" spans="1:10" ht="13.5" thickBot="1" x14ac:dyDescent="0.25">
      <c r="A63" s="7">
        <v>2016</v>
      </c>
      <c r="B63" s="8">
        <v>1</v>
      </c>
      <c r="C63" s="9">
        <v>195271</v>
      </c>
      <c r="D63" s="9">
        <v>711744</v>
      </c>
      <c r="E63" s="9">
        <v>201550</v>
      </c>
      <c r="F63" s="9">
        <v>1108565</v>
      </c>
      <c r="G63" s="10"/>
    </row>
    <row r="64" spans="1:10" ht="13.5" thickBot="1" x14ac:dyDescent="0.25">
      <c r="A64" s="7"/>
      <c r="B64" s="8">
        <v>2</v>
      </c>
      <c r="C64" s="9">
        <v>104714</v>
      </c>
      <c r="D64" s="9">
        <v>162839</v>
      </c>
      <c r="E64" s="9">
        <v>233735</v>
      </c>
      <c r="F64" s="9">
        <v>501288</v>
      </c>
      <c r="G64" s="10"/>
    </row>
    <row r="65" spans="1:7" ht="13.5" thickBot="1" x14ac:dyDescent="0.25">
      <c r="A65" s="7"/>
      <c r="B65" s="8">
        <v>3</v>
      </c>
      <c r="C65" s="9">
        <v>82915</v>
      </c>
      <c r="D65" s="9">
        <v>72719</v>
      </c>
      <c r="E65" s="9">
        <v>253578</v>
      </c>
      <c r="F65" s="9">
        <v>409212</v>
      </c>
      <c r="G65" s="10"/>
    </row>
    <row r="66" spans="1:7" ht="13.5" thickBot="1" x14ac:dyDescent="0.25">
      <c r="A66" s="7"/>
      <c r="B66" s="8">
        <v>4</v>
      </c>
      <c r="C66" s="9">
        <v>136256</v>
      </c>
      <c r="D66" s="9">
        <v>573263</v>
      </c>
      <c r="E66" s="9">
        <v>259210</v>
      </c>
      <c r="F66" s="9">
        <v>968729</v>
      </c>
      <c r="G66" s="10"/>
    </row>
    <row r="67" spans="1:7" ht="13.5" thickBot="1" x14ac:dyDescent="0.25">
      <c r="A67" s="7">
        <v>2017</v>
      </c>
      <c r="B67" s="8">
        <v>1</v>
      </c>
      <c r="C67" s="9">
        <v>90871</v>
      </c>
      <c r="D67" s="9">
        <v>734278</v>
      </c>
      <c r="E67" s="9">
        <v>279776</v>
      </c>
      <c r="F67" s="9">
        <v>1104925</v>
      </c>
      <c r="G67" s="10"/>
    </row>
    <row r="68" spans="1:7" ht="13.5" thickBot="1" x14ac:dyDescent="0.25">
      <c r="A68" s="7"/>
      <c r="B68" s="8">
        <v>2</v>
      </c>
      <c r="C68" s="9">
        <v>91351</v>
      </c>
      <c r="D68" s="9">
        <v>275320</v>
      </c>
      <c r="E68" s="9">
        <v>231501</v>
      </c>
      <c r="F68" s="9">
        <v>598172</v>
      </c>
      <c r="G68" s="10"/>
    </row>
    <row r="69" spans="1:7" ht="13.5" thickBot="1" x14ac:dyDescent="0.25">
      <c r="A69" s="7"/>
      <c r="B69" s="8">
        <v>3</v>
      </c>
      <c r="C69" s="9">
        <v>71532</v>
      </c>
      <c r="D69" s="9">
        <v>126192</v>
      </c>
      <c r="E69" s="9">
        <v>271448</v>
      </c>
      <c r="F69" s="9">
        <v>469172</v>
      </c>
      <c r="G69" s="10"/>
    </row>
    <row r="70" spans="1:7" ht="13.5" thickBot="1" x14ac:dyDescent="0.25">
      <c r="A70" s="7"/>
      <c r="B70" s="8">
        <v>4</v>
      </c>
      <c r="C70" s="9">
        <v>108774</v>
      </c>
      <c r="D70" s="9">
        <v>707495</v>
      </c>
      <c r="E70" s="9">
        <v>260596</v>
      </c>
      <c r="F70" s="9">
        <v>1076865</v>
      </c>
      <c r="G70" s="10"/>
    </row>
    <row r="71" spans="1:7" ht="13.5" thickBot="1" x14ac:dyDescent="0.25">
      <c r="A71" s="7">
        <v>2018</v>
      </c>
      <c r="B71" s="8">
        <v>1</v>
      </c>
      <c r="C71" s="9">
        <v>122573</v>
      </c>
      <c r="D71" s="9">
        <v>825712</v>
      </c>
      <c r="E71" s="9">
        <v>262884</v>
      </c>
      <c r="F71" s="9">
        <v>1211169</v>
      </c>
      <c r="G71" s="10"/>
    </row>
    <row r="72" spans="1:7" ht="13.5" thickBot="1" x14ac:dyDescent="0.25">
      <c r="A72" s="7"/>
      <c r="B72" s="8">
        <v>2</v>
      </c>
      <c r="C72" s="9">
        <v>77586</v>
      </c>
      <c r="D72" s="9">
        <v>221165</v>
      </c>
      <c r="E72" s="9">
        <v>286306</v>
      </c>
      <c r="F72" s="9">
        <v>585057</v>
      </c>
      <c r="G72" s="10"/>
    </row>
    <row r="73" spans="1:7" ht="13.5" thickBot="1" x14ac:dyDescent="0.25">
      <c r="A73" s="7"/>
      <c r="B73" s="8">
        <v>3</v>
      </c>
      <c r="C73" s="9">
        <v>80790</v>
      </c>
      <c r="D73" s="9">
        <v>143156</v>
      </c>
      <c r="E73" s="9">
        <v>250228</v>
      </c>
      <c r="F73" s="9">
        <v>474174</v>
      </c>
      <c r="G73" s="10"/>
    </row>
    <row r="74" spans="1:7" ht="13.5" thickBot="1" x14ac:dyDescent="0.25">
      <c r="A74" s="7"/>
      <c r="B74" s="8">
        <v>4</v>
      </c>
      <c r="C74" s="9">
        <v>96909</v>
      </c>
      <c r="D74" s="9">
        <v>644589</v>
      </c>
      <c r="E74" s="9">
        <v>212840</v>
      </c>
      <c r="F74" s="9">
        <v>954338</v>
      </c>
      <c r="G74" s="10"/>
    </row>
    <row r="75" spans="1:7" ht="13.5" thickBot="1" x14ac:dyDescent="0.25">
      <c r="A75" s="7">
        <v>2019</v>
      </c>
      <c r="B75" s="8">
        <v>1</v>
      </c>
      <c r="C75" s="9">
        <v>57144</v>
      </c>
      <c r="D75" s="9">
        <v>784912</v>
      </c>
      <c r="E75" s="9">
        <v>239010</v>
      </c>
      <c r="F75" s="9">
        <v>1081066</v>
      </c>
      <c r="G75" s="10"/>
    </row>
    <row r="76" spans="1:7" ht="13.5" thickBot="1" x14ac:dyDescent="0.25">
      <c r="A76" s="7"/>
      <c r="B76" s="8">
        <v>2</v>
      </c>
      <c r="C76" s="9">
        <v>84055</v>
      </c>
      <c r="D76" s="9">
        <v>253487</v>
      </c>
      <c r="E76" s="9">
        <v>222222</v>
      </c>
      <c r="F76" s="9">
        <v>559764</v>
      </c>
      <c r="G76" s="10"/>
    </row>
    <row r="77" spans="1:7" ht="13.5" thickBot="1" x14ac:dyDescent="0.25">
      <c r="A77" s="7"/>
      <c r="B77" s="8">
        <v>3</v>
      </c>
      <c r="C77" s="9">
        <v>66432</v>
      </c>
      <c r="D77" s="9">
        <v>127067</v>
      </c>
      <c r="E77" s="9">
        <v>236509</v>
      </c>
      <c r="F77" s="9">
        <v>430008</v>
      </c>
      <c r="G77" s="10"/>
    </row>
    <row r="78" spans="1:7" ht="13.5" thickBot="1" x14ac:dyDescent="0.25">
      <c r="A78" s="7"/>
      <c r="B78" s="8">
        <v>4</v>
      </c>
      <c r="C78" s="9">
        <v>83823</v>
      </c>
      <c r="D78" s="9">
        <v>743801</v>
      </c>
      <c r="E78" s="9">
        <v>255929</v>
      </c>
      <c r="F78" s="9">
        <v>1083553</v>
      </c>
      <c r="G78" s="10"/>
    </row>
    <row r="79" spans="1:7" ht="13.5" thickBot="1" x14ac:dyDescent="0.25">
      <c r="A79" s="7">
        <v>2020</v>
      </c>
      <c r="B79" s="8">
        <v>1</v>
      </c>
      <c r="C79" s="9">
        <f>31944+22446+29368</f>
        <v>83758</v>
      </c>
      <c r="D79" s="9">
        <f>285163+239654+125976</f>
        <v>650793</v>
      </c>
      <c r="E79" s="9">
        <f>76070+105582+82130</f>
        <v>263782</v>
      </c>
      <c r="F79" s="9">
        <f>SUM(C79:E79)</f>
        <v>998333</v>
      </c>
      <c r="G79" s="10"/>
    </row>
    <row r="80" spans="1:7" ht="13.5" thickBot="1" x14ac:dyDescent="0.25">
      <c r="A80" s="7"/>
      <c r="B80" s="8">
        <v>2</v>
      </c>
      <c r="C80" s="9">
        <f>18354+10630+3612</f>
        <v>32596</v>
      </c>
      <c r="D80" s="9">
        <f>281+0+281</f>
        <v>562</v>
      </c>
      <c r="E80" s="9">
        <f>64558+56906+73814</f>
        <v>195278</v>
      </c>
      <c r="F80" s="9">
        <f t="shared" ref="F80:F81" si="2">SUM(C80:E80)</f>
        <v>228436</v>
      </c>
      <c r="G80" s="10"/>
    </row>
    <row r="81" spans="1:7" ht="13.5" thickBot="1" x14ac:dyDescent="0.25">
      <c r="A81" s="7"/>
      <c r="B81" s="8">
        <v>3</v>
      </c>
      <c r="C81" s="9">
        <f>9668+13922+22692</f>
        <v>46282</v>
      </c>
      <c r="D81" s="9">
        <f>5720+7562+19809</f>
        <v>33091</v>
      </c>
      <c r="E81" s="9">
        <f>66210+105168+76836</f>
        <v>248214</v>
      </c>
      <c r="F81" s="9">
        <f t="shared" si="2"/>
        <v>327587</v>
      </c>
      <c r="G81" s="10"/>
    </row>
    <row r="82" spans="1:7" ht="13.5" thickBot="1" x14ac:dyDescent="0.25">
      <c r="A82" s="7"/>
      <c r="B82" s="8">
        <v>4</v>
      </c>
      <c r="C82" s="9">
        <v>40288</v>
      </c>
      <c r="D82" s="9">
        <v>67654</v>
      </c>
      <c r="E82" s="9">
        <v>247628</v>
      </c>
      <c r="F82" s="9">
        <v>355570</v>
      </c>
      <c r="G82" s="10"/>
    </row>
    <row r="83" spans="1:7" ht="13.5" thickBot="1" x14ac:dyDescent="0.25">
      <c r="A83" s="7">
        <v>2021</v>
      </c>
      <c r="B83" s="8">
        <v>1</v>
      </c>
      <c r="C83" s="9">
        <f>9464+14260+20880</f>
        <v>44604</v>
      </c>
      <c r="D83" s="9">
        <f>53678+28843+50558</f>
        <v>133079</v>
      </c>
      <c r="E83" s="9">
        <f>67308+87584+72492</f>
        <v>227384</v>
      </c>
      <c r="F83" s="9">
        <f>130450+130687+143930</f>
        <v>405067</v>
      </c>
      <c r="G83" s="10"/>
    </row>
    <row r="84" spans="1:7" ht="13.5" thickBot="1" x14ac:dyDescent="0.25">
      <c r="A84" s="7"/>
      <c r="B84" s="8">
        <v>2</v>
      </c>
      <c r="C84" s="9">
        <f>15528+8420+13606</f>
        <v>37554</v>
      </c>
      <c r="D84" s="9">
        <f>22033+36049+76111</f>
        <v>134193</v>
      </c>
      <c r="E84" s="9">
        <f>53292+70840+67046</f>
        <v>191178</v>
      </c>
      <c r="F84" s="9">
        <f>90853+115309+156763</f>
        <v>362925</v>
      </c>
      <c r="G84" s="10"/>
    </row>
    <row r="85" spans="1:7" ht="13.5" thickBot="1" x14ac:dyDescent="0.25">
      <c r="A85" s="7"/>
      <c r="B85" s="8">
        <v>3</v>
      </c>
      <c r="C85" s="9">
        <f>23558+17228+18756</f>
        <v>59542</v>
      </c>
      <c r="D85" s="9">
        <f>37947+112639+112760</f>
        <v>263346</v>
      </c>
      <c r="E85" s="9">
        <f>62142+56334+72928</f>
        <v>191404</v>
      </c>
      <c r="F85" s="9">
        <f>123647+186201+204444</f>
        <v>514292</v>
      </c>
      <c r="G85" s="10"/>
    </row>
    <row r="86" spans="1:7" ht="13.5" thickBot="1" x14ac:dyDescent="0.25">
      <c r="A86" s="7"/>
      <c r="B86" s="8">
        <v>4</v>
      </c>
      <c r="C86" s="9">
        <f>16672+30324+12940</f>
        <v>59936</v>
      </c>
      <c r="D86" s="9">
        <f>117014+247736+267086</f>
        <v>631836</v>
      </c>
      <c r="E86" s="9">
        <f>73152+60948+62924</f>
        <v>197024</v>
      </c>
      <c r="F86" s="9">
        <f>206838+339008+342950</f>
        <v>888796</v>
      </c>
      <c r="G86" s="10"/>
    </row>
    <row r="87" spans="1:7" ht="13.5" thickBot="1" x14ac:dyDescent="0.25">
      <c r="A87" s="7">
        <v>2022</v>
      </c>
      <c r="B87" s="8">
        <v>1</v>
      </c>
      <c r="C87" s="9">
        <v>58321</v>
      </c>
      <c r="D87" s="9">
        <v>969632</v>
      </c>
      <c r="E87" s="9">
        <v>179576</v>
      </c>
      <c r="F87" s="9">
        <v>1207529</v>
      </c>
      <c r="G87" s="10"/>
    </row>
    <row r="88" spans="1:7" ht="13.5" thickBot="1" x14ac:dyDescent="0.25">
      <c r="A88" s="7"/>
      <c r="B88" s="8">
        <v>2</v>
      </c>
      <c r="C88" s="9">
        <v>31307</v>
      </c>
      <c r="D88" s="9">
        <v>401985</v>
      </c>
      <c r="E88" s="9">
        <v>188800</v>
      </c>
      <c r="F88" s="9">
        <f>SUM(C88:E88)</f>
        <v>622092</v>
      </c>
      <c r="G88" s="10"/>
    </row>
    <row r="89" spans="1:7" ht="13.5" thickBot="1" x14ac:dyDescent="0.25">
      <c r="A89" s="7"/>
      <c r="B89" s="8">
        <v>3</v>
      </c>
      <c r="C89" s="9">
        <v>36028</v>
      </c>
      <c r="D89" s="9">
        <v>290502</v>
      </c>
      <c r="E89" s="9">
        <v>211944</v>
      </c>
      <c r="F89" s="9">
        <f>SUM(C89:E89)</f>
        <v>538474</v>
      </c>
      <c r="G89" s="10"/>
    </row>
    <row r="90" spans="1:7" ht="13.5" thickBot="1" x14ac:dyDescent="0.25">
      <c r="A90" s="7"/>
      <c r="B90" s="8">
        <v>4</v>
      </c>
      <c r="C90" s="9">
        <v>50446</v>
      </c>
      <c r="D90" s="9">
        <v>836333</v>
      </c>
      <c r="E90" s="9">
        <v>241564</v>
      </c>
      <c r="F90" s="9">
        <f>SUM(C90:E90)</f>
        <v>1128343</v>
      </c>
      <c r="G90" s="10"/>
    </row>
    <row r="91" spans="1:7" ht="13.5" thickBot="1" x14ac:dyDescent="0.25">
      <c r="A91" s="5"/>
      <c r="B91" s="5"/>
      <c r="C91" s="5"/>
      <c r="D91" s="5"/>
      <c r="E91" s="5"/>
      <c r="F91" s="5"/>
    </row>
    <row r="92" spans="1:7" x14ac:dyDescent="0.2">
      <c r="A92" s="11" t="s">
        <v>7</v>
      </c>
      <c r="B92" s="12"/>
      <c r="C92" s="12"/>
      <c r="D92" s="12"/>
      <c r="E92" s="12"/>
      <c r="F92" s="12"/>
    </row>
  </sheetData>
  <mergeCells count="6"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Pilotage_dues by port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LapUser</cp:lastModifiedBy>
  <dcterms:created xsi:type="dcterms:W3CDTF">2023-03-29T04:36:45Z</dcterms:created>
  <dcterms:modified xsi:type="dcterms:W3CDTF">2023-03-29T04:37:10Z</dcterms:modified>
</cp:coreProperties>
</file>