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6"/>
  <workbookPr/>
  <mc:AlternateContent xmlns:mc="http://schemas.openxmlformats.org/markup-compatibility/2006">
    <mc:Choice Requires="x15">
      <x15ac:absPath xmlns:x15ac="http://schemas.microsoft.com/office/spreadsheetml/2010/11/ac" url="T:\MAILINGS\National Accounts\RMV\Economic Indicators_Website\Public Finance\"/>
    </mc:Choice>
  </mc:AlternateContent>
  <xr:revisionPtr revIDLastSave="0" documentId="13_ncr:1_{5AB19074-D676-4CAC-894B-6EFF36EA3D5E}" xr6:coauthVersionLast="36" xr6:coauthVersionMax="36" xr10:uidLastSave="{00000000-0000-0000-0000-000000000000}"/>
  <bookViews>
    <workbookView xWindow="0" yWindow="0" windowWidth="20490" windowHeight="7760" xr2:uid="{00000000-000D-0000-FFFF-FFFF00000000}"/>
  </bookViews>
  <sheets>
    <sheet name="Important tax receipts (1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6" i="1" l="1"/>
  <c r="G86" i="1"/>
  <c r="E86" i="1"/>
  <c r="D86" i="1"/>
  <c r="C86" i="1"/>
  <c r="H85" i="1"/>
  <c r="G85" i="1"/>
  <c r="E85" i="1"/>
  <c r="D85" i="1"/>
  <c r="C85" i="1"/>
  <c r="H84" i="1"/>
  <c r="G84" i="1"/>
  <c r="E84" i="1"/>
  <c r="D84" i="1"/>
  <c r="C84" i="1"/>
  <c r="H83" i="1"/>
  <c r="G83" i="1"/>
  <c r="E83" i="1"/>
  <c r="D83" i="1"/>
  <c r="C83" i="1"/>
  <c r="C81" i="1"/>
  <c r="C80" i="1"/>
  <c r="C79" i="1"/>
  <c r="H21" i="1"/>
  <c r="G21" i="1"/>
  <c r="F21" i="1"/>
  <c r="E21" i="1"/>
  <c r="D21" i="1"/>
  <c r="C21" i="1"/>
  <c r="G20" i="1"/>
  <c r="H19" i="1"/>
  <c r="G19" i="1"/>
  <c r="F19" i="1"/>
  <c r="E19" i="1"/>
  <c r="D19" i="1"/>
  <c r="C19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<sst xmlns="http://schemas.openxmlformats.org/spreadsheetml/2006/main" count="11" uniqueCount="11">
  <si>
    <t>Year</t>
  </si>
  <si>
    <t>Quarter</t>
  </si>
  <si>
    <t>Income Tax</t>
  </si>
  <si>
    <t>Wage Tax</t>
  </si>
  <si>
    <t>Profit Tax</t>
  </si>
  <si>
    <t>Solidarity Tax</t>
  </si>
  <si>
    <t>Dividend Tax</t>
  </si>
  <si>
    <t>Land Tax</t>
  </si>
  <si>
    <t>Source: Tax Department</t>
  </si>
  <si>
    <t>(x 1,000 Afl.)</t>
  </si>
  <si>
    <t>6.1 Important tax receipts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</si>
</sst>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auto="1"/>
      </patternFill>
    </fill>
  </fills>
  <borders count="6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thick">
        <color rgb="FFFFFFFF"/>
      </top>
      <bottom style="medium">
        <color rgb="FFFFFFFF"/>
      </bottom>
      <diagonal/>
    </border>
    <border>
      <left/>
      <right/>
      <top style="thick">
        <color rgb="FFFFFFFF"/>
      </top>
      <bottom style="medium">
        <color rgb="FFFFFFFF"/>
      </bottom>
      <diagonal/>
    </border>
    <border>
      <left/>
      <right style="medium">
        <color rgb="FFFFFFFF"/>
      </right>
      <top style="thick">
        <color rgb="FFFFFFFF"/>
      </top>
      <bottom style="medium">
        <color rgb="FFFFFFFF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right" wrapText="1" readingOrder="1"/>
    </xf>
    <xf numFmtId="164" fontId="4" fillId="4" borderId="2" xfId="1" applyNumberFormat="1" applyFont="1" applyFill="1" applyBorder="1" applyAlignment="1">
      <alignment horizontal="right" wrapText="1" readingOrder="1"/>
    </xf>
    <xf numFmtId="3" fontId="3" fillId="2" borderId="0" xfId="0" applyNumberFormat="1" applyFont="1" applyFill="1" applyBorder="1"/>
    <xf numFmtId="165" fontId="3" fillId="2" borderId="0" xfId="0" applyNumberFormat="1" applyFont="1" applyFill="1" applyBorder="1"/>
    <xf numFmtId="0" fontId="5" fillId="4" borderId="2" xfId="0" applyFont="1" applyFill="1" applyBorder="1" applyAlignment="1">
      <alignment horizontal="right" wrapText="1" readingOrder="1"/>
    </xf>
    <xf numFmtId="0" fontId="5" fillId="4" borderId="2" xfId="0" applyFont="1" applyFill="1" applyBorder="1" applyAlignment="1">
      <alignment horizontal="center" wrapText="1" readingOrder="1"/>
    </xf>
    <xf numFmtId="164" fontId="5" fillId="4" borderId="2" xfId="1" applyNumberFormat="1" applyFont="1" applyFill="1" applyBorder="1" applyAlignment="1">
      <alignment horizontal="right" wrapText="1" readingOrder="1"/>
    </xf>
    <xf numFmtId="0" fontId="2" fillId="5" borderId="0" xfId="0" applyFont="1" applyFill="1" applyBorder="1"/>
    <xf numFmtId="0" fontId="3" fillId="5" borderId="0" xfId="0" applyFont="1" applyFill="1" applyBorder="1"/>
    <xf numFmtId="0" fontId="4" fillId="4" borderId="3" xfId="0" applyFont="1" applyFill="1" applyBorder="1" applyAlignment="1">
      <alignment horizontal="center" wrapText="1" readingOrder="1"/>
    </xf>
    <xf numFmtId="0" fontId="4" fillId="4" borderId="4" xfId="0" applyFont="1" applyFill="1" applyBorder="1" applyAlignment="1">
      <alignment horizontal="center" wrapText="1" readingOrder="1"/>
    </xf>
    <xf numFmtId="0" fontId="4" fillId="4" borderId="5" xfId="0" applyFont="1" applyFill="1" applyBorder="1" applyAlignment="1">
      <alignment horizontal="center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6"/>
  <sheetViews>
    <sheetView tabSelected="1" zoomScale="110" zoomScaleNormal="110" workbookViewId="0">
      <selection activeCell="J13" sqref="J13"/>
    </sheetView>
  </sheetViews>
  <sheetFormatPr defaultColWidth="9.1796875" defaultRowHeight="13" x14ac:dyDescent="0.3"/>
  <cols>
    <col min="1" max="1" width="8.7265625" style="2" customWidth="1"/>
    <col min="2" max="2" width="7.26953125" style="2" bestFit="1" customWidth="1"/>
    <col min="3" max="3" width="11.08984375" style="2" customWidth="1"/>
    <col min="4" max="4" width="8.7265625" style="2" bestFit="1" customWidth="1"/>
    <col min="5" max="5" width="8.54296875" style="2" bestFit="1" customWidth="1"/>
    <col min="6" max="6" width="11.7265625" style="2" bestFit="1" customWidth="1"/>
    <col min="7" max="7" width="11.26953125" style="2" bestFit="1" customWidth="1"/>
    <col min="8" max="8" width="7.81640625" style="2" bestFit="1" customWidth="1"/>
    <col min="9" max="16384" width="9.1796875" style="2"/>
  </cols>
  <sheetData>
    <row r="1" spans="1:12" ht="13.5" thickBot="1" x14ac:dyDescent="0.35">
      <c r="A1" s="1" t="s">
        <v>10</v>
      </c>
    </row>
    <row r="2" spans="1:12" ht="15" customHeight="1" thickBot="1" x14ac:dyDescent="0.3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</row>
    <row r="3" spans="1:12" ht="15" customHeight="1" thickTop="1" thickBot="1" x14ac:dyDescent="0.35">
      <c r="A3" s="4"/>
      <c r="B3" s="4"/>
      <c r="C3" s="13" t="s">
        <v>9</v>
      </c>
      <c r="D3" s="14"/>
      <c r="E3" s="14"/>
      <c r="F3" s="14"/>
      <c r="G3" s="14"/>
      <c r="H3" s="15"/>
    </row>
    <row r="4" spans="1:12" ht="13.5" thickBot="1" x14ac:dyDescent="0.35">
      <c r="A4" s="4"/>
      <c r="B4" s="4"/>
      <c r="C4" s="4"/>
      <c r="D4" s="4"/>
      <c r="E4" s="4"/>
      <c r="F4" s="4"/>
      <c r="G4" s="4"/>
      <c r="H4" s="4"/>
    </row>
    <row r="5" spans="1:12" ht="13.5" thickBot="1" x14ac:dyDescent="0.35">
      <c r="A5" s="4">
        <v>2006</v>
      </c>
      <c r="B5" s="4"/>
      <c r="C5" s="5">
        <v>781256</v>
      </c>
      <c r="D5" s="5">
        <v>296359.34233000001</v>
      </c>
      <c r="E5" s="5">
        <v>90079.727309999987</v>
      </c>
      <c r="F5" s="5">
        <v>1.8160376599999999</v>
      </c>
      <c r="G5" s="5">
        <v>7861.4639000000006</v>
      </c>
      <c r="H5" s="5">
        <v>26582.959369999997</v>
      </c>
      <c r="J5" s="6"/>
      <c r="K5" s="6"/>
      <c r="L5" s="7"/>
    </row>
    <row r="6" spans="1:12" ht="13.5" thickBot="1" x14ac:dyDescent="0.35">
      <c r="A6" s="4">
        <v>2007</v>
      </c>
      <c r="B6" s="4"/>
      <c r="C6" s="5">
        <v>856008</v>
      </c>
      <c r="D6" s="5">
        <v>233579.83397000001</v>
      </c>
      <c r="E6" s="5">
        <v>71731.96574</v>
      </c>
      <c r="F6" s="5">
        <v>0</v>
      </c>
      <c r="G6" s="5">
        <v>6999.3832899999998</v>
      </c>
      <c r="H6" s="5">
        <v>21517.96947</v>
      </c>
      <c r="K6" s="6"/>
      <c r="L6" s="7"/>
    </row>
    <row r="7" spans="1:12" ht="13.5" thickBot="1" x14ac:dyDescent="0.35">
      <c r="A7" s="4">
        <v>2008</v>
      </c>
      <c r="B7" s="4"/>
      <c r="C7" s="5">
        <v>685017</v>
      </c>
      <c r="D7" s="5">
        <v>247651.12234999996</v>
      </c>
      <c r="E7" s="5">
        <v>102789.64457000002</v>
      </c>
      <c r="F7" s="5">
        <v>0</v>
      </c>
      <c r="G7" s="5">
        <v>5698.6399999999994</v>
      </c>
      <c r="H7" s="5">
        <v>21536.747170000006</v>
      </c>
      <c r="K7" s="6"/>
      <c r="L7" s="7"/>
    </row>
    <row r="8" spans="1:12" ht="13.5" thickBot="1" x14ac:dyDescent="0.35">
      <c r="A8" s="4">
        <v>2009</v>
      </c>
      <c r="B8" s="4"/>
      <c r="C8" s="5">
        <v>717682</v>
      </c>
      <c r="D8" s="5">
        <v>231077</v>
      </c>
      <c r="E8" s="5">
        <v>103163</v>
      </c>
      <c r="F8" s="5">
        <v>0</v>
      </c>
      <c r="G8" s="5">
        <v>5727</v>
      </c>
      <c r="H8" s="5">
        <v>28688</v>
      </c>
      <c r="K8" s="6"/>
      <c r="L8" s="7"/>
    </row>
    <row r="9" spans="1:12" ht="13.5" thickBot="1" x14ac:dyDescent="0.35">
      <c r="A9" s="4">
        <v>2010</v>
      </c>
      <c r="B9" s="4"/>
      <c r="C9" s="5">
        <v>731937</v>
      </c>
      <c r="D9" s="5">
        <v>229641</v>
      </c>
      <c r="E9" s="5">
        <v>84689</v>
      </c>
      <c r="F9" s="5">
        <v>0</v>
      </c>
      <c r="G9" s="5">
        <v>5326</v>
      </c>
      <c r="H9" s="5">
        <v>25959</v>
      </c>
      <c r="K9" s="6"/>
      <c r="L9" s="7"/>
    </row>
    <row r="10" spans="1:12" ht="13.5" thickBot="1" x14ac:dyDescent="0.35">
      <c r="A10" s="4">
        <v>2011</v>
      </c>
      <c r="B10" s="4"/>
      <c r="C10" s="5">
        <v>782032</v>
      </c>
      <c r="D10" s="5">
        <v>230780</v>
      </c>
      <c r="E10" s="5">
        <v>124911</v>
      </c>
      <c r="F10" s="5">
        <v>0</v>
      </c>
      <c r="G10" s="5">
        <v>6190</v>
      </c>
      <c r="H10" s="5">
        <v>25569</v>
      </c>
      <c r="K10" s="6"/>
      <c r="L10" s="7"/>
    </row>
    <row r="11" spans="1:12" ht="13.5" thickBot="1" x14ac:dyDescent="0.35">
      <c r="A11" s="4">
        <v>2012</v>
      </c>
      <c r="B11" s="4"/>
      <c r="C11" s="5">
        <v>887453</v>
      </c>
      <c r="D11" s="5">
        <v>246062.70455999998</v>
      </c>
      <c r="E11" s="5">
        <v>154774</v>
      </c>
      <c r="F11" s="5">
        <v>0</v>
      </c>
      <c r="G11" s="5">
        <v>11480</v>
      </c>
      <c r="H11" s="5">
        <v>32672</v>
      </c>
      <c r="K11" s="6"/>
      <c r="L11" s="7"/>
    </row>
    <row r="12" spans="1:12" ht="13.5" thickBot="1" x14ac:dyDescent="0.35">
      <c r="A12" s="4">
        <v>2013</v>
      </c>
      <c r="B12" s="4"/>
      <c r="C12" s="5">
        <v>930336</v>
      </c>
      <c r="D12" s="5">
        <v>237176.93648999999</v>
      </c>
      <c r="E12" s="5">
        <v>157775</v>
      </c>
      <c r="F12" s="5">
        <v>0</v>
      </c>
      <c r="G12" s="5">
        <v>11262</v>
      </c>
      <c r="H12" s="5">
        <v>38738</v>
      </c>
      <c r="J12" s="6"/>
      <c r="K12" s="6"/>
      <c r="L12" s="7"/>
    </row>
    <row r="13" spans="1:12" ht="13.5" thickBot="1" x14ac:dyDescent="0.35">
      <c r="A13" s="4">
        <v>2014</v>
      </c>
      <c r="B13" s="4"/>
      <c r="C13" s="5">
        <v>899618</v>
      </c>
      <c r="D13" s="5">
        <v>262232.49946000002</v>
      </c>
      <c r="E13" s="5">
        <v>169907</v>
      </c>
      <c r="F13" s="5">
        <v>0</v>
      </c>
      <c r="G13" s="5">
        <v>5285</v>
      </c>
      <c r="H13" s="5">
        <v>40200</v>
      </c>
      <c r="J13" s="6"/>
      <c r="K13" s="6"/>
      <c r="L13" s="7"/>
    </row>
    <row r="14" spans="1:12" ht="13.5" thickBot="1" x14ac:dyDescent="0.35">
      <c r="A14" s="4">
        <v>2015</v>
      </c>
      <c r="B14" s="4"/>
      <c r="C14" s="5">
        <v>1073213</v>
      </c>
      <c r="D14" s="5">
        <v>247618.57152999999</v>
      </c>
      <c r="E14" s="5">
        <v>237408.17257</v>
      </c>
      <c r="F14" s="5">
        <v>0</v>
      </c>
      <c r="G14" s="5">
        <v>2960.8333299999999</v>
      </c>
      <c r="H14" s="5">
        <v>34417.140740000039</v>
      </c>
      <c r="J14" s="6"/>
      <c r="K14" s="6"/>
      <c r="L14" s="7"/>
    </row>
    <row r="15" spans="1:12" ht="13.5" thickBot="1" x14ac:dyDescent="0.35">
      <c r="A15" s="4">
        <v>2016</v>
      </c>
      <c r="B15" s="4"/>
      <c r="C15" s="5">
        <v>519156</v>
      </c>
      <c r="D15" s="5">
        <v>261267.61480999997</v>
      </c>
      <c r="E15" s="5">
        <v>238417.05650000021</v>
      </c>
      <c r="F15" s="5">
        <v>0</v>
      </c>
      <c r="G15" s="5">
        <v>3886.9849400000003</v>
      </c>
      <c r="H15" s="5">
        <v>42894.582249999738</v>
      </c>
      <c r="J15" s="6"/>
      <c r="K15" s="6"/>
      <c r="L15" s="7"/>
    </row>
    <row r="16" spans="1:12" ht="13.5" thickBot="1" x14ac:dyDescent="0.35">
      <c r="A16" s="4">
        <v>2017</v>
      </c>
      <c r="B16" s="4"/>
      <c r="C16" s="5">
        <v>362528</v>
      </c>
      <c r="D16" s="5">
        <v>275967.97817000002</v>
      </c>
      <c r="E16" s="5">
        <v>198729.42484000002</v>
      </c>
      <c r="F16" s="5">
        <v>0</v>
      </c>
      <c r="G16" s="5">
        <v>10340.21249</v>
      </c>
      <c r="H16" s="5">
        <v>48939.758010000209</v>
      </c>
      <c r="J16" s="6"/>
      <c r="K16" s="6"/>
      <c r="L16" s="7"/>
    </row>
    <row r="17" spans="1:13" ht="13.5" thickBot="1" x14ac:dyDescent="0.35">
      <c r="A17" s="4">
        <v>2018</v>
      </c>
      <c r="B17" s="4"/>
      <c r="C17" s="5">
        <v>377858</v>
      </c>
      <c r="D17" s="5">
        <v>288365.3952036149</v>
      </c>
      <c r="E17" s="5">
        <v>195234.43649999995</v>
      </c>
      <c r="F17" s="5">
        <v>0</v>
      </c>
      <c r="G17" s="5">
        <v>4307.6640100000004</v>
      </c>
      <c r="H17" s="5">
        <v>38923.300270000022</v>
      </c>
      <c r="J17" s="6"/>
      <c r="K17" s="6"/>
      <c r="L17" s="7"/>
    </row>
    <row r="18" spans="1:13" ht="13.5" thickBot="1" x14ac:dyDescent="0.35">
      <c r="A18" s="4">
        <v>2019</v>
      </c>
      <c r="B18" s="4"/>
      <c r="C18" s="5">
        <f>SUM(C75:C78)</f>
        <v>291454</v>
      </c>
      <c r="D18" s="5">
        <f t="shared" ref="D18:H18" si="0">SUM(D75:D78)</f>
        <v>267108.76798812335</v>
      </c>
      <c r="E18" s="5">
        <f t="shared" si="0"/>
        <v>158978.32649000001</v>
      </c>
      <c r="F18" s="5">
        <f t="shared" si="0"/>
        <v>0</v>
      </c>
      <c r="G18" s="5">
        <f t="shared" si="0"/>
        <v>47017.583700000003</v>
      </c>
      <c r="H18" s="5">
        <f t="shared" si="0"/>
        <v>39111.76004000003</v>
      </c>
      <c r="J18" s="6"/>
      <c r="K18" s="6"/>
      <c r="L18" s="7"/>
    </row>
    <row r="19" spans="1:13" ht="13.5" thickBot="1" x14ac:dyDescent="0.35">
      <c r="A19" s="4">
        <v>2020</v>
      </c>
      <c r="B19" s="4"/>
      <c r="C19" s="5">
        <f>SUM(C79:C82)</f>
        <v>202924</v>
      </c>
      <c r="D19" s="5">
        <f t="shared" ref="D19:G19" si="1">SUM(D79:D82)</f>
        <v>219406.97759999993</v>
      </c>
      <c r="E19" s="5">
        <f t="shared" si="1"/>
        <v>135087.90138999998</v>
      </c>
      <c r="F19" s="5">
        <f t="shared" si="1"/>
        <v>0</v>
      </c>
      <c r="G19" s="5">
        <f t="shared" si="1"/>
        <v>21326.085250000004</v>
      </c>
      <c r="H19" s="5">
        <f>SUM(H79:H82)</f>
        <v>38247.473990000013</v>
      </c>
      <c r="J19" s="6"/>
      <c r="K19" s="6"/>
      <c r="L19" s="7"/>
    </row>
    <row r="20" spans="1:13" ht="13.5" thickBot="1" x14ac:dyDescent="0.35">
      <c r="A20" s="4">
        <v>2021</v>
      </c>
      <c r="B20" s="4"/>
      <c r="C20" s="5">
        <v>201636</v>
      </c>
      <c r="D20" s="5">
        <v>190368</v>
      </c>
      <c r="E20" s="5">
        <v>80072</v>
      </c>
      <c r="F20" s="5">
        <v>0</v>
      </c>
      <c r="G20" s="5">
        <f>SUM(G83:G86)</f>
        <v>13511</v>
      </c>
      <c r="H20" s="5">
        <v>45050</v>
      </c>
      <c r="J20" s="6"/>
      <c r="K20" s="6"/>
      <c r="L20" s="7"/>
    </row>
    <row r="21" spans="1:13" ht="13.5" thickBot="1" x14ac:dyDescent="0.35">
      <c r="A21" s="4">
        <v>2022</v>
      </c>
      <c r="B21" s="4"/>
      <c r="C21" s="5">
        <f t="shared" ref="C21:H21" si="2">SUM(C87:C90)</f>
        <v>176102</v>
      </c>
      <c r="D21" s="5">
        <f t="shared" si="2"/>
        <v>218943.06647999972</v>
      </c>
      <c r="E21" s="5">
        <f t="shared" si="2"/>
        <v>128274.83155</v>
      </c>
      <c r="F21" s="5">
        <f t="shared" si="2"/>
        <v>0</v>
      </c>
      <c r="G21" s="5">
        <f t="shared" si="2"/>
        <v>22133.037649999998</v>
      </c>
      <c r="H21" s="5">
        <f t="shared" si="2"/>
        <v>52020.813060000008</v>
      </c>
      <c r="J21" s="6"/>
      <c r="K21" s="6"/>
      <c r="L21" s="7"/>
    </row>
    <row r="22" spans="1:13" ht="13.5" thickBot="1" x14ac:dyDescent="0.35">
      <c r="A22" s="4"/>
      <c r="B22" s="4"/>
      <c r="C22" s="4"/>
      <c r="D22" s="4"/>
      <c r="E22" s="4"/>
      <c r="F22" s="4"/>
      <c r="G22" s="4"/>
      <c r="H22" s="4"/>
    </row>
    <row r="23" spans="1:13" ht="13.5" thickBot="1" x14ac:dyDescent="0.35">
      <c r="A23" s="8">
        <v>2006</v>
      </c>
      <c r="B23" s="9">
        <v>1</v>
      </c>
      <c r="C23" s="10">
        <v>185462</v>
      </c>
      <c r="D23" s="10">
        <v>75762.160780000006</v>
      </c>
      <c r="E23" s="10">
        <v>22304.129289999997</v>
      </c>
      <c r="F23" s="10">
        <v>0</v>
      </c>
      <c r="G23" s="10">
        <v>348.87887000000001</v>
      </c>
      <c r="H23" s="10">
        <v>2884.7567399999998</v>
      </c>
    </row>
    <row r="24" spans="1:13" ht="13.5" thickBot="1" x14ac:dyDescent="0.35">
      <c r="A24" s="8"/>
      <c r="B24" s="9">
        <v>2</v>
      </c>
      <c r="C24" s="10">
        <v>207158</v>
      </c>
      <c r="D24" s="10">
        <v>63391.958490000005</v>
      </c>
      <c r="E24" s="10">
        <v>28783.702420000001</v>
      </c>
      <c r="F24" s="10">
        <v>2.45766E-3</v>
      </c>
      <c r="G24" s="10">
        <v>3949.2969800000001</v>
      </c>
      <c r="H24" s="10">
        <v>8828.519479999999</v>
      </c>
      <c r="M24" s="6"/>
    </row>
    <row r="25" spans="1:13" ht="13.5" thickBot="1" x14ac:dyDescent="0.35">
      <c r="A25" s="8"/>
      <c r="B25" s="9">
        <v>3</v>
      </c>
      <c r="C25" s="10">
        <v>188853</v>
      </c>
      <c r="D25" s="10">
        <v>90749.851739999998</v>
      </c>
      <c r="E25" s="10">
        <v>19217.531019999999</v>
      </c>
      <c r="F25" s="10">
        <v>0</v>
      </c>
      <c r="G25" s="10">
        <v>2177.2664999999997</v>
      </c>
      <c r="H25" s="10">
        <v>6670.0655500000003</v>
      </c>
    </row>
    <row r="26" spans="1:13" ht="13.5" thickBot="1" x14ac:dyDescent="0.35">
      <c r="A26" s="8"/>
      <c r="B26" s="9">
        <v>4</v>
      </c>
      <c r="C26" s="10">
        <v>199783</v>
      </c>
      <c r="D26" s="10">
        <v>66455.371320000006</v>
      </c>
      <c r="E26" s="10">
        <v>19774.364579999998</v>
      </c>
      <c r="F26" s="10">
        <v>1.81358</v>
      </c>
      <c r="G26" s="10">
        <v>1386.2399</v>
      </c>
      <c r="H26" s="10">
        <v>8199.6175999999996</v>
      </c>
      <c r="M26" s="6"/>
    </row>
    <row r="27" spans="1:13" ht="13.5" thickBot="1" x14ac:dyDescent="0.35">
      <c r="A27" s="8">
        <v>2007</v>
      </c>
      <c r="B27" s="9">
        <v>1</v>
      </c>
      <c r="C27" s="10">
        <v>209498</v>
      </c>
      <c r="D27" s="10">
        <v>62023.948920000003</v>
      </c>
      <c r="E27" s="10">
        <v>7357.4795400000003</v>
      </c>
      <c r="F27" s="10">
        <v>0</v>
      </c>
      <c r="G27" s="10">
        <v>1045</v>
      </c>
      <c r="H27" s="10">
        <v>1231.9528</v>
      </c>
    </row>
    <row r="28" spans="1:13" ht="13.5" thickBot="1" x14ac:dyDescent="0.35">
      <c r="A28" s="8"/>
      <c r="B28" s="9">
        <v>2</v>
      </c>
      <c r="C28" s="10">
        <v>231376</v>
      </c>
      <c r="D28" s="10">
        <v>55365.37</v>
      </c>
      <c r="E28" s="10">
        <v>21386.534</v>
      </c>
      <c r="F28" s="10">
        <v>0</v>
      </c>
      <c r="G28" s="10">
        <v>1939.40445</v>
      </c>
      <c r="H28" s="10">
        <v>2964.7110000000002</v>
      </c>
    </row>
    <row r="29" spans="1:13" ht="13.5" thickBot="1" x14ac:dyDescent="0.35">
      <c r="A29" s="8"/>
      <c r="B29" s="9">
        <v>3</v>
      </c>
      <c r="C29" s="10">
        <v>229105</v>
      </c>
      <c r="D29" s="10">
        <v>55775.878349999992</v>
      </c>
      <c r="E29" s="10">
        <v>22625.833730000006</v>
      </c>
      <c r="F29" s="10">
        <v>0</v>
      </c>
      <c r="G29" s="10">
        <v>1154.9750000000001</v>
      </c>
      <c r="H29" s="10">
        <v>5491.4901099999997</v>
      </c>
    </row>
    <row r="30" spans="1:13" ht="13.5" thickBot="1" x14ac:dyDescent="0.35">
      <c r="A30" s="8"/>
      <c r="B30" s="9">
        <v>4</v>
      </c>
      <c r="C30" s="10">
        <v>186029</v>
      </c>
      <c r="D30" s="10">
        <v>58686.14039</v>
      </c>
      <c r="E30" s="10">
        <v>19926.288129999994</v>
      </c>
      <c r="F30" s="10">
        <v>0</v>
      </c>
      <c r="G30" s="10">
        <v>2860.2068399999998</v>
      </c>
      <c r="H30" s="10">
        <v>11764.94528</v>
      </c>
    </row>
    <row r="31" spans="1:13" ht="13.5" thickBot="1" x14ac:dyDescent="0.35">
      <c r="A31" s="8">
        <v>2008</v>
      </c>
      <c r="B31" s="9">
        <v>1</v>
      </c>
      <c r="C31" s="10">
        <v>171164</v>
      </c>
      <c r="D31" s="10">
        <v>68851.520000000004</v>
      </c>
      <c r="E31" s="10">
        <v>15194.02</v>
      </c>
      <c r="F31" s="10">
        <v>0</v>
      </c>
      <c r="G31" s="10">
        <v>1431.32</v>
      </c>
      <c r="H31" s="10">
        <v>3724.55</v>
      </c>
    </row>
    <row r="32" spans="1:13" ht="13.5" thickBot="1" x14ac:dyDescent="0.35">
      <c r="A32" s="8"/>
      <c r="B32" s="9">
        <v>2</v>
      </c>
      <c r="C32" s="10">
        <v>170222</v>
      </c>
      <c r="D32" s="10">
        <v>59507.68</v>
      </c>
      <c r="E32" s="10">
        <v>30634.79</v>
      </c>
      <c r="F32" s="10">
        <v>0</v>
      </c>
      <c r="G32" s="10">
        <v>1219.32</v>
      </c>
      <c r="H32" s="10">
        <v>6449.85</v>
      </c>
    </row>
    <row r="33" spans="1:11" ht="13.5" thickBot="1" x14ac:dyDescent="0.35">
      <c r="A33" s="8"/>
      <c r="B33" s="9">
        <v>3</v>
      </c>
      <c r="C33" s="10">
        <v>160880</v>
      </c>
      <c r="D33" s="10">
        <v>62123.593729999971</v>
      </c>
      <c r="E33" s="10">
        <v>31912.100740000016</v>
      </c>
      <c r="F33" s="10">
        <v>0</v>
      </c>
      <c r="G33" s="10">
        <v>391</v>
      </c>
      <c r="H33" s="10">
        <v>6518.4417100000001</v>
      </c>
    </row>
    <row r="34" spans="1:11" ht="13.5" thickBot="1" x14ac:dyDescent="0.35">
      <c r="A34" s="8"/>
      <c r="B34" s="9">
        <v>4</v>
      </c>
      <c r="C34" s="10">
        <v>182751</v>
      </c>
      <c r="D34" s="10">
        <v>57168.328619999993</v>
      </c>
      <c r="E34" s="10">
        <v>25048.733829999997</v>
      </c>
      <c r="F34" s="10">
        <v>0</v>
      </c>
      <c r="G34" s="10">
        <v>2657</v>
      </c>
      <c r="H34" s="10">
        <v>4844.3231399999995</v>
      </c>
    </row>
    <row r="35" spans="1:11" ht="13.5" thickBot="1" x14ac:dyDescent="0.35">
      <c r="A35" s="8">
        <v>2009</v>
      </c>
      <c r="B35" s="9">
        <v>1</v>
      </c>
      <c r="C35" s="10">
        <v>172342</v>
      </c>
      <c r="D35" s="10">
        <v>60627.9</v>
      </c>
      <c r="E35" s="10">
        <v>18368.52</v>
      </c>
      <c r="F35" s="10">
        <v>0</v>
      </c>
      <c r="G35" s="10">
        <v>383</v>
      </c>
      <c r="H35" s="10">
        <v>5443.47</v>
      </c>
    </row>
    <row r="36" spans="1:11" ht="13.5" thickBot="1" x14ac:dyDescent="0.35">
      <c r="A36" s="8"/>
      <c r="B36" s="9">
        <v>2</v>
      </c>
      <c r="C36" s="10">
        <v>177100</v>
      </c>
      <c r="D36" s="10">
        <v>55377.259999999995</v>
      </c>
      <c r="E36" s="10">
        <v>25860.9</v>
      </c>
      <c r="F36" s="10">
        <v>0</v>
      </c>
      <c r="G36" s="10">
        <v>1695</v>
      </c>
      <c r="H36" s="10">
        <v>6474.36</v>
      </c>
    </row>
    <row r="37" spans="1:11" ht="13.5" thickBot="1" x14ac:dyDescent="0.35">
      <c r="A37" s="8"/>
      <c r="B37" s="9">
        <v>3</v>
      </c>
      <c r="C37" s="10">
        <v>187934</v>
      </c>
      <c r="D37" s="10">
        <v>56775</v>
      </c>
      <c r="E37" s="10">
        <v>23443</v>
      </c>
      <c r="F37" s="10">
        <v>0</v>
      </c>
      <c r="G37" s="10">
        <v>1635</v>
      </c>
      <c r="H37" s="10">
        <v>10506</v>
      </c>
    </row>
    <row r="38" spans="1:11" ht="13.5" thickBot="1" x14ac:dyDescent="0.35">
      <c r="A38" s="8"/>
      <c r="B38" s="9">
        <v>4</v>
      </c>
      <c r="C38" s="10">
        <v>180306</v>
      </c>
      <c r="D38" s="10">
        <v>58296</v>
      </c>
      <c r="E38" s="10">
        <v>35489</v>
      </c>
      <c r="F38" s="10">
        <v>0</v>
      </c>
      <c r="G38" s="10">
        <v>2013</v>
      </c>
      <c r="H38" s="10">
        <v>6265</v>
      </c>
    </row>
    <row r="39" spans="1:11" ht="13.5" thickBot="1" x14ac:dyDescent="0.35">
      <c r="A39" s="8">
        <v>2010</v>
      </c>
      <c r="B39" s="9">
        <v>1</v>
      </c>
      <c r="C39" s="10">
        <v>166330</v>
      </c>
      <c r="D39" s="10">
        <v>58844</v>
      </c>
      <c r="E39" s="10">
        <v>13993</v>
      </c>
      <c r="F39" s="10">
        <v>0</v>
      </c>
      <c r="G39" s="10">
        <v>728</v>
      </c>
      <c r="H39" s="10">
        <v>2551</v>
      </c>
    </row>
    <row r="40" spans="1:11" ht="13.5" thickBot="1" x14ac:dyDescent="0.35">
      <c r="A40" s="8"/>
      <c r="B40" s="9">
        <v>2</v>
      </c>
      <c r="C40" s="10">
        <v>199093</v>
      </c>
      <c r="D40" s="10">
        <v>56512</v>
      </c>
      <c r="E40" s="10">
        <v>23208</v>
      </c>
      <c r="F40" s="10">
        <v>0</v>
      </c>
      <c r="G40" s="10">
        <v>2376</v>
      </c>
      <c r="H40" s="10">
        <v>7289</v>
      </c>
    </row>
    <row r="41" spans="1:11" ht="13.5" thickBot="1" x14ac:dyDescent="0.35">
      <c r="A41" s="8"/>
      <c r="B41" s="9">
        <v>3</v>
      </c>
      <c r="C41" s="10">
        <v>182751</v>
      </c>
      <c r="D41" s="10">
        <v>57649</v>
      </c>
      <c r="E41" s="10">
        <v>27040</v>
      </c>
      <c r="F41" s="10">
        <v>0</v>
      </c>
      <c r="G41" s="10">
        <v>629</v>
      </c>
      <c r="H41" s="10">
        <v>11171</v>
      </c>
    </row>
    <row r="42" spans="1:11" ht="13.5" thickBot="1" x14ac:dyDescent="0.35">
      <c r="A42" s="8"/>
      <c r="B42" s="9">
        <v>4</v>
      </c>
      <c r="C42" s="10">
        <v>183763</v>
      </c>
      <c r="D42" s="10">
        <v>56638</v>
      </c>
      <c r="E42" s="10">
        <v>20447</v>
      </c>
      <c r="F42" s="10">
        <v>0</v>
      </c>
      <c r="G42" s="10">
        <v>1593</v>
      </c>
      <c r="H42" s="10">
        <v>4949</v>
      </c>
      <c r="K42" s="6"/>
    </row>
    <row r="43" spans="1:11" ht="13.5" thickBot="1" x14ac:dyDescent="0.35">
      <c r="A43" s="8">
        <v>2011</v>
      </c>
      <c r="B43" s="9">
        <v>1</v>
      </c>
      <c r="C43" s="10">
        <v>187812</v>
      </c>
      <c r="D43" s="10">
        <v>65097</v>
      </c>
      <c r="E43" s="10">
        <v>22406</v>
      </c>
      <c r="F43" s="10">
        <v>0</v>
      </c>
      <c r="G43" s="10">
        <v>1264</v>
      </c>
      <c r="H43" s="10">
        <v>2631</v>
      </c>
    </row>
    <row r="44" spans="1:11" ht="13.5" thickBot="1" x14ac:dyDescent="0.35">
      <c r="A44" s="8"/>
      <c r="B44" s="9">
        <v>2</v>
      </c>
      <c r="C44" s="10">
        <v>199118</v>
      </c>
      <c r="D44" s="10">
        <v>52449</v>
      </c>
      <c r="E44" s="10">
        <v>31583</v>
      </c>
      <c r="F44" s="10">
        <v>0</v>
      </c>
      <c r="G44" s="10">
        <v>1253</v>
      </c>
      <c r="H44" s="10">
        <v>4839</v>
      </c>
    </row>
    <row r="45" spans="1:11" ht="13.5" thickBot="1" x14ac:dyDescent="0.35">
      <c r="A45" s="8"/>
      <c r="B45" s="9">
        <v>3</v>
      </c>
      <c r="C45" s="10">
        <v>193814</v>
      </c>
      <c r="D45" s="10">
        <v>56938</v>
      </c>
      <c r="E45" s="10">
        <v>30998</v>
      </c>
      <c r="F45" s="10">
        <v>0</v>
      </c>
      <c r="G45" s="10">
        <v>2108</v>
      </c>
      <c r="H45" s="10">
        <v>6831</v>
      </c>
    </row>
    <row r="46" spans="1:11" ht="13.5" thickBot="1" x14ac:dyDescent="0.35">
      <c r="A46" s="8"/>
      <c r="B46" s="9">
        <v>4</v>
      </c>
      <c r="C46" s="10">
        <v>201288</v>
      </c>
      <c r="D46" s="10">
        <v>56296</v>
      </c>
      <c r="E46" s="10">
        <v>39924</v>
      </c>
      <c r="F46" s="10">
        <v>0</v>
      </c>
      <c r="G46" s="10">
        <v>1565</v>
      </c>
      <c r="H46" s="10">
        <v>11268</v>
      </c>
    </row>
    <row r="47" spans="1:11" ht="13.5" thickBot="1" x14ac:dyDescent="0.35">
      <c r="A47" s="8">
        <v>2012</v>
      </c>
      <c r="B47" s="9">
        <v>1</v>
      </c>
      <c r="C47" s="10">
        <v>230680</v>
      </c>
      <c r="D47" s="10">
        <v>62998.848330000008</v>
      </c>
      <c r="E47" s="10">
        <v>28625</v>
      </c>
      <c r="F47" s="10">
        <v>0</v>
      </c>
      <c r="G47" s="10">
        <v>2306</v>
      </c>
      <c r="H47" s="10">
        <v>4621</v>
      </c>
    </row>
    <row r="48" spans="1:11" ht="13.5" thickBot="1" x14ac:dyDescent="0.35">
      <c r="A48" s="8"/>
      <c r="B48" s="9">
        <v>2</v>
      </c>
      <c r="C48" s="10">
        <v>234912</v>
      </c>
      <c r="D48" s="10">
        <v>60813.963699999993</v>
      </c>
      <c r="E48" s="10">
        <v>43001</v>
      </c>
      <c r="F48" s="10">
        <v>0</v>
      </c>
      <c r="G48" s="10">
        <v>3652</v>
      </c>
      <c r="H48" s="10">
        <v>3994</v>
      </c>
    </row>
    <row r="49" spans="1:8" ht="13.5" thickBot="1" x14ac:dyDescent="0.35">
      <c r="A49" s="8"/>
      <c r="B49" s="9">
        <v>3</v>
      </c>
      <c r="C49" s="10">
        <v>193900</v>
      </c>
      <c r="D49" s="10">
        <v>56181.465979999994</v>
      </c>
      <c r="E49" s="10">
        <v>42845</v>
      </c>
      <c r="F49" s="10">
        <v>0</v>
      </c>
      <c r="G49" s="10">
        <v>791</v>
      </c>
      <c r="H49" s="10">
        <v>16583</v>
      </c>
    </row>
    <row r="50" spans="1:8" ht="13.5" thickBot="1" x14ac:dyDescent="0.35">
      <c r="A50" s="8"/>
      <c r="B50" s="9">
        <v>4</v>
      </c>
      <c r="C50" s="10">
        <v>227961</v>
      </c>
      <c r="D50" s="10">
        <v>66068.426549999989</v>
      </c>
      <c r="E50" s="10">
        <v>40303</v>
      </c>
      <c r="F50" s="10">
        <v>0</v>
      </c>
      <c r="G50" s="10">
        <v>4731</v>
      </c>
      <c r="H50" s="10">
        <v>7474</v>
      </c>
    </row>
    <row r="51" spans="1:8" ht="13.5" thickBot="1" x14ac:dyDescent="0.35">
      <c r="A51" s="8">
        <v>2013</v>
      </c>
      <c r="B51" s="9">
        <v>1</v>
      </c>
      <c r="C51" s="10">
        <v>237983</v>
      </c>
      <c r="D51" s="10">
        <v>63290.750999999997</v>
      </c>
      <c r="E51" s="10">
        <v>40524</v>
      </c>
      <c r="F51" s="10">
        <v>0</v>
      </c>
      <c r="G51" s="10">
        <v>1121</v>
      </c>
      <c r="H51" s="10">
        <v>5957</v>
      </c>
    </row>
    <row r="52" spans="1:8" ht="13.5" thickBot="1" x14ac:dyDescent="0.35">
      <c r="A52" s="8"/>
      <c r="B52" s="9">
        <v>2</v>
      </c>
      <c r="C52" s="10">
        <v>239726</v>
      </c>
      <c r="D52" s="10">
        <v>58225.152000000002</v>
      </c>
      <c r="E52" s="10">
        <v>38600</v>
      </c>
      <c r="F52" s="10">
        <v>0</v>
      </c>
      <c r="G52" s="10">
        <v>1447</v>
      </c>
      <c r="H52" s="10">
        <v>11460</v>
      </c>
    </row>
    <row r="53" spans="1:8" ht="13.5" thickBot="1" x14ac:dyDescent="0.35">
      <c r="A53" s="8"/>
      <c r="B53" s="9">
        <v>3</v>
      </c>
      <c r="C53" s="10">
        <v>237143</v>
      </c>
      <c r="D53" s="10">
        <v>58151.417409999995</v>
      </c>
      <c r="E53" s="10">
        <v>31910</v>
      </c>
      <c r="F53" s="10">
        <v>0</v>
      </c>
      <c r="G53" s="10">
        <v>2192</v>
      </c>
      <c r="H53" s="10">
        <v>12514</v>
      </c>
    </row>
    <row r="54" spans="1:8" ht="13.5" thickBot="1" x14ac:dyDescent="0.35">
      <c r="A54" s="8"/>
      <c r="B54" s="9">
        <v>4</v>
      </c>
      <c r="C54" s="10">
        <v>215484</v>
      </c>
      <c r="D54" s="10">
        <v>57509.616079999993</v>
      </c>
      <c r="E54" s="10">
        <v>46741</v>
      </c>
      <c r="F54" s="10">
        <v>0</v>
      </c>
      <c r="G54" s="10">
        <v>6502</v>
      </c>
      <c r="H54" s="10">
        <v>8807</v>
      </c>
    </row>
    <row r="55" spans="1:8" ht="13.5" thickBot="1" x14ac:dyDescent="0.35">
      <c r="A55" s="8">
        <v>2014</v>
      </c>
      <c r="B55" s="9">
        <v>1</v>
      </c>
      <c r="C55" s="10">
        <v>211844</v>
      </c>
      <c r="D55" s="10">
        <v>79366</v>
      </c>
      <c r="E55" s="10">
        <v>19829</v>
      </c>
      <c r="F55" s="10">
        <v>0</v>
      </c>
      <c r="G55" s="10">
        <v>836</v>
      </c>
      <c r="H55" s="10">
        <v>4345</v>
      </c>
    </row>
    <row r="56" spans="1:8" ht="13.5" thickBot="1" x14ac:dyDescent="0.35">
      <c r="A56" s="8"/>
      <c r="B56" s="9">
        <v>2</v>
      </c>
      <c r="C56" s="10">
        <v>223762</v>
      </c>
      <c r="D56" s="10">
        <v>61011</v>
      </c>
      <c r="E56" s="10">
        <v>49071</v>
      </c>
      <c r="F56" s="10">
        <v>0</v>
      </c>
      <c r="G56" s="10">
        <v>714</v>
      </c>
      <c r="H56" s="10">
        <v>18815</v>
      </c>
    </row>
    <row r="57" spans="1:8" ht="13.5" thickBot="1" x14ac:dyDescent="0.35">
      <c r="A57" s="8"/>
      <c r="B57" s="9">
        <v>3</v>
      </c>
      <c r="C57" s="10">
        <v>232476</v>
      </c>
      <c r="D57" s="10">
        <v>59807.340459999999</v>
      </c>
      <c r="E57" s="10">
        <v>51956</v>
      </c>
      <c r="F57" s="10">
        <v>0</v>
      </c>
      <c r="G57" s="10">
        <v>885</v>
      </c>
      <c r="H57" s="10">
        <v>9231</v>
      </c>
    </row>
    <row r="58" spans="1:8" ht="13.5" thickBot="1" x14ac:dyDescent="0.35">
      <c r="A58" s="8"/>
      <c r="B58" s="9">
        <v>4</v>
      </c>
      <c r="C58" s="10">
        <v>231536</v>
      </c>
      <c r="D58" s="10">
        <v>62048.159</v>
      </c>
      <c r="E58" s="10">
        <v>49051</v>
      </c>
      <c r="F58" s="10">
        <v>0</v>
      </c>
      <c r="G58" s="10">
        <v>2850</v>
      </c>
      <c r="H58" s="10">
        <v>7809</v>
      </c>
    </row>
    <row r="59" spans="1:8" ht="13.5" thickBot="1" x14ac:dyDescent="0.35">
      <c r="A59" s="8">
        <v>2015</v>
      </c>
      <c r="B59" s="9">
        <v>1</v>
      </c>
      <c r="C59" s="10">
        <v>235103</v>
      </c>
      <c r="D59" s="10">
        <v>65712.216419999997</v>
      </c>
      <c r="E59" s="10">
        <v>52278.154439999998</v>
      </c>
      <c r="F59" s="10">
        <v>0</v>
      </c>
      <c r="G59" s="10">
        <v>-152.63018999999997</v>
      </c>
      <c r="H59" s="10">
        <v>3380.2350500000002</v>
      </c>
    </row>
    <row r="60" spans="1:8" ht="13.5" thickBot="1" x14ac:dyDescent="0.35">
      <c r="A60" s="8"/>
      <c r="B60" s="9">
        <v>2</v>
      </c>
      <c r="C60" s="10">
        <v>263337</v>
      </c>
      <c r="D60" s="10">
        <v>61172.748869999996</v>
      </c>
      <c r="E60" s="10">
        <v>51850.52059</v>
      </c>
      <c r="F60" s="10">
        <v>0</v>
      </c>
      <c r="G60" s="10">
        <v>626.46411000000001</v>
      </c>
      <c r="H60" s="10">
        <v>2985.2024199999996</v>
      </c>
    </row>
    <row r="61" spans="1:8" ht="13.5" thickBot="1" x14ac:dyDescent="0.35">
      <c r="A61" s="8"/>
      <c r="B61" s="9">
        <v>3</v>
      </c>
      <c r="C61" s="10">
        <v>280869</v>
      </c>
      <c r="D61" s="10">
        <v>59744.789339999996</v>
      </c>
      <c r="E61" s="10">
        <v>20100.73387</v>
      </c>
      <c r="F61" s="10">
        <v>0</v>
      </c>
      <c r="G61" s="10">
        <v>1248.6047199999998</v>
      </c>
      <c r="H61" s="10">
        <v>17404.216169999989</v>
      </c>
    </row>
    <row r="62" spans="1:8" ht="13.5" thickBot="1" x14ac:dyDescent="0.35">
      <c r="A62" s="8"/>
      <c r="B62" s="9">
        <v>4</v>
      </c>
      <c r="C62" s="10">
        <v>293904</v>
      </c>
      <c r="D62" s="10">
        <v>60988.816899999998</v>
      </c>
      <c r="E62" s="10">
        <v>113178.76367000001</v>
      </c>
      <c r="F62" s="10">
        <v>0</v>
      </c>
      <c r="G62" s="10">
        <v>1238.3946900000001</v>
      </c>
      <c r="H62" s="10">
        <v>10647.487100000049</v>
      </c>
    </row>
    <row r="63" spans="1:8" ht="13.5" thickBot="1" x14ac:dyDescent="0.35">
      <c r="A63" s="8">
        <v>2016</v>
      </c>
      <c r="B63" s="9">
        <v>1</v>
      </c>
      <c r="C63" s="10">
        <v>195271</v>
      </c>
      <c r="D63" s="10">
        <v>65844.96510999999</v>
      </c>
      <c r="E63" s="10">
        <v>50157.264120000109</v>
      </c>
      <c r="F63" s="10">
        <v>0</v>
      </c>
      <c r="G63" s="10">
        <v>671.50392999999997</v>
      </c>
      <c r="H63" s="10">
        <v>4318.249609999998</v>
      </c>
    </row>
    <row r="64" spans="1:8" ht="13.5" thickBot="1" x14ac:dyDescent="0.35">
      <c r="A64" s="8"/>
      <c r="B64" s="9">
        <v>2</v>
      </c>
      <c r="C64" s="10">
        <v>104714</v>
      </c>
      <c r="D64" s="10">
        <v>62848.949570000004</v>
      </c>
      <c r="E64" s="10">
        <v>98855.594870000001</v>
      </c>
      <c r="F64" s="10">
        <v>0</v>
      </c>
      <c r="G64" s="10">
        <v>710.29791</v>
      </c>
      <c r="H64" s="10">
        <v>12585.627869999837</v>
      </c>
    </row>
    <row r="65" spans="1:8" ht="13.5" thickBot="1" x14ac:dyDescent="0.35">
      <c r="A65" s="8"/>
      <c r="B65" s="9">
        <v>3</v>
      </c>
      <c r="C65" s="10">
        <v>82915</v>
      </c>
      <c r="D65" s="10">
        <v>61477.871490000005</v>
      </c>
      <c r="E65" s="10">
        <v>36588.919210000007</v>
      </c>
      <c r="F65" s="10">
        <v>0</v>
      </c>
      <c r="G65" s="10">
        <v>774.19033000000002</v>
      </c>
      <c r="H65" s="10">
        <v>16105.111049999992</v>
      </c>
    </row>
    <row r="66" spans="1:8" ht="13.5" thickBot="1" x14ac:dyDescent="0.35">
      <c r="A66" s="8"/>
      <c r="B66" s="9">
        <v>4</v>
      </c>
      <c r="C66" s="10">
        <v>136256</v>
      </c>
      <c r="D66" s="10">
        <v>71095.828639999992</v>
      </c>
      <c r="E66" s="10">
        <v>52815.2783000001</v>
      </c>
      <c r="F66" s="10">
        <v>0</v>
      </c>
      <c r="G66" s="10">
        <v>1730.9927700000001</v>
      </c>
      <c r="H66" s="10">
        <v>9885.5937199999098</v>
      </c>
    </row>
    <row r="67" spans="1:8" ht="13.5" thickBot="1" x14ac:dyDescent="0.35">
      <c r="A67" s="8">
        <v>2017</v>
      </c>
      <c r="B67" s="9">
        <v>1</v>
      </c>
      <c r="C67" s="10">
        <v>90871</v>
      </c>
      <c r="D67" s="10">
        <v>69758.61192000001</v>
      </c>
      <c r="E67" s="10">
        <v>8797.181880000011</v>
      </c>
      <c r="F67" s="10">
        <v>0</v>
      </c>
      <c r="G67" s="10">
        <v>321.46920999999998</v>
      </c>
      <c r="H67" s="10">
        <v>2853.0180699999969</v>
      </c>
    </row>
    <row r="68" spans="1:8" ht="13.5" thickBot="1" x14ac:dyDescent="0.35">
      <c r="A68" s="8"/>
      <c r="B68" s="9">
        <v>2</v>
      </c>
      <c r="C68" s="10">
        <v>91351</v>
      </c>
      <c r="D68" s="10">
        <v>66319.305170000007</v>
      </c>
      <c r="E68" s="10">
        <v>98239.082350000012</v>
      </c>
      <c r="F68" s="10">
        <v>0</v>
      </c>
      <c r="G68" s="10">
        <v>518.10551000000009</v>
      </c>
      <c r="H68" s="10">
        <v>17436.45829000017</v>
      </c>
    </row>
    <row r="69" spans="1:8" ht="13.5" thickBot="1" x14ac:dyDescent="0.35">
      <c r="A69" s="8"/>
      <c r="B69" s="9">
        <v>3</v>
      </c>
      <c r="C69" s="10">
        <v>71532</v>
      </c>
      <c r="D69" s="10">
        <v>67943.945529999997</v>
      </c>
      <c r="E69" s="10">
        <v>24392.962609999988</v>
      </c>
      <c r="F69" s="10">
        <v>0</v>
      </c>
      <c r="G69" s="10">
        <v>2329.0882200000001</v>
      </c>
      <c r="H69" s="10">
        <v>12716.774360000039</v>
      </c>
    </row>
    <row r="70" spans="1:8" ht="13.5" thickBot="1" x14ac:dyDescent="0.35">
      <c r="A70" s="8"/>
      <c r="B70" s="9">
        <v>4</v>
      </c>
      <c r="C70" s="10">
        <v>108774</v>
      </c>
      <c r="D70" s="10">
        <v>71946.115550000002</v>
      </c>
      <c r="E70" s="10">
        <v>67300.198000000004</v>
      </c>
      <c r="F70" s="10">
        <v>0</v>
      </c>
      <c r="G70" s="10">
        <v>7171.5495499999997</v>
      </c>
      <c r="H70" s="10">
        <v>15933.507290000001</v>
      </c>
    </row>
    <row r="71" spans="1:8" ht="13.5" thickBot="1" x14ac:dyDescent="0.35">
      <c r="A71" s="8">
        <v>2018</v>
      </c>
      <c r="B71" s="9">
        <v>1</v>
      </c>
      <c r="C71" s="10">
        <v>122573</v>
      </c>
      <c r="D71" s="10">
        <v>72012.836909999998</v>
      </c>
      <c r="E71" s="10">
        <v>7825.9466599999996</v>
      </c>
      <c r="F71" s="10">
        <v>0</v>
      </c>
      <c r="G71" s="10">
        <v>1007.12852</v>
      </c>
      <c r="H71" s="10">
        <v>4730.3833699999996</v>
      </c>
    </row>
    <row r="72" spans="1:8" ht="13.5" thickBot="1" x14ac:dyDescent="0.35">
      <c r="A72" s="8"/>
      <c r="B72" s="9">
        <v>2</v>
      </c>
      <c r="C72" s="10">
        <v>77586</v>
      </c>
      <c r="D72" s="10">
        <v>75791.350409999999</v>
      </c>
      <c r="E72" s="10">
        <v>92831.57392999997</v>
      </c>
      <c r="F72" s="10">
        <v>0</v>
      </c>
      <c r="G72" s="10">
        <v>1405.3530000000001</v>
      </c>
      <c r="H72" s="10">
        <v>12482.109209999999</v>
      </c>
    </row>
    <row r="73" spans="1:8" ht="13.5" thickBot="1" x14ac:dyDescent="0.35">
      <c r="A73" s="8"/>
      <c r="B73" s="9">
        <v>3</v>
      </c>
      <c r="C73" s="10">
        <v>80790</v>
      </c>
      <c r="D73" s="10">
        <v>70679.820959999997</v>
      </c>
      <c r="E73" s="10">
        <v>20242.340469999999</v>
      </c>
      <c r="F73" s="10">
        <v>0</v>
      </c>
      <c r="G73" s="10">
        <v>914.024</v>
      </c>
      <c r="H73" s="10">
        <v>12857.983990000001</v>
      </c>
    </row>
    <row r="74" spans="1:8" ht="13.5" thickBot="1" x14ac:dyDescent="0.35">
      <c r="A74" s="8"/>
      <c r="B74" s="9">
        <v>4</v>
      </c>
      <c r="C74" s="10">
        <v>96909</v>
      </c>
      <c r="D74" s="10">
        <v>69881.386923614904</v>
      </c>
      <c r="E74" s="10">
        <v>74334.575440000001</v>
      </c>
      <c r="F74" s="10">
        <v>0</v>
      </c>
      <c r="G74" s="10">
        <v>981.15849000000003</v>
      </c>
      <c r="H74" s="10">
        <v>8852.823700000019</v>
      </c>
    </row>
    <row r="75" spans="1:8" ht="13.5" thickBot="1" x14ac:dyDescent="0.35">
      <c r="A75" s="8">
        <v>2019</v>
      </c>
      <c r="B75" s="9">
        <v>1</v>
      </c>
      <c r="C75" s="10">
        <v>57144</v>
      </c>
      <c r="D75" s="10">
        <v>72445.613328123392</v>
      </c>
      <c r="E75" s="10">
        <v>9179.68534</v>
      </c>
      <c r="F75" s="10">
        <v>0</v>
      </c>
      <c r="G75" s="10">
        <v>8492.4668700000002</v>
      </c>
      <c r="H75" s="10">
        <v>3551.8155100000099</v>
      </c>
    </row>
    <row r="76" spans="1:8" ht="13.5" thickBot="1" x14ac:dyDescent="0.35">
      <c r="A76" s="8"/>
      <c r="B76" s="9">
        <v>2</v>
      </c>
      <c r="C76" s="10">
        <v>84055</v>
      </c>
      <c r="D76" s="10">
        <v>63880.273240000002</v>
      </c>
      <c r="E76" s="10">
        <v>86606.538509999998</v>
      </c>
      <c r="F76" s="10">
        <v>0</v>
      </c>
      <c r="G76" s="10">
        <v>5543.8445000000011</v>
      </c>
      <c r="H76" s="10">
        <v>19218.581449999998</v>
      </c>
    </row>
    <row r="77" spans="1:8" ht="13.5" thickBot="1" x14ac:dyDescent="0.35">
      <c r="A77" s="8"/>
      <c r="B77" s="9">
        <v>3</v>
      </c>
      <c r="C77" s="10">
        <v>66432</v>
      </c>
      <c r="D77" s="10">
        <v>64875.155889999995</v>
      </c>
      <c r="E77" s="10">
        <v>14536.69867</v>
      </c>
      <c r="F77" s="10">
        <v>0</v>
      </c>
      <c r="G77" s="10">
        <v>4430.18336</v>
      </c>
      <c r="H77" s="10">
        <v>9950.4758500000207</v>
      </c>
    </row>
    <row r="78" spans="1:8" ht="13.5" thickBot="1" x14ac:dyDescent="0.35">
      <c r="A78" s="8"/>
      <c r="B78" s="9">
        <v>4</v>
      </c>
      <c r="C78" s="10">
        <v>83823</v>
      </c>
      <c r="D78" s="10">
        <v>65907.725529999996</v>
      </c>
      <c r="E78" s="10">
        <v>48655.403969999999</v>
      </c>
      <c r="F78" s="10">
        <v>0</v>
      </c>
      <c r="G78" s="10">
        <v>28551.088970000001</v>
      </c>
      <c r="H78" s="10">
        <v>6390.8872300000003</v>
      </c>
    </row>
    <row r="79" spans="1:8" ht="13.5" thickBot="1" x14ac:dyDescent="0.35">
      <c r="A79" s="8">
        <v>2020</v>
      </c>
      <c r="B79" s="9">
        <v>1</v>
      </c>
      <c r="C79" s="10">
        <f>31944+22446+29368</f>
        <v>83758</v>
      </c>
      <c r="D79" s="10">
        <v>68745.767160000003</v>
      </c>
      <c r="E79" s="10">
        <v>3995.3766700000001</v>
      </c>
      <c r="F79" s="10">
        <v>0</v>
      </c>
      <c r="G79" s="10">
        <v>11943.390570000001</v>
      </c>
      <c r="H79" s="10">
        <v>3702.2334899999996</v>
      </c>
    </row>
    <row r="80" spans="1:8" ht="13.5" thickBot="1" x14ac:dyDescent="0.35">
      <c r="A80" s="8"/>
      <c r="B80" s="9">
        <v>2</v>
      </c>
      <c r="C80" s="10">
        <f>18354+10630+3612</f>
        <v>32596</v>
      </c>
      <c r="D80" s="10">
        <v>51503.414569999797</v>
      </c>
      <c r="E80" s="10">
        <v>35970.352380000004</v>
      </c>
      <c r="F80" s="10">
        <v>0</v>
      </c>
      <c r="G80" s="10">
        <v>1461.1005</v>
      </c>
      <c r="H80" s="10">
        <v>7617.2240199999987</v>
      </c>
    </row>
    <row r="81" spans="1:8" ht="13.5" thickBot="1" x14ac:dyDescent="0.35">
      <c r="A81" s="8"/>
      <c r="B81" s="9">
        <v>3</v>
      </c>
      <c r="C81" s="10">
        <f>9668+13922+22692</f>
        <v>46282</v>
      </c>
      <c r="D81" s="10">
        <v>55523.030770000005</v>
      </c>
      <c r="E81" s="10">
        <v>8034.3742599999996</v>
      </c>
      <c r="F81" s="10">
        <v>0</v>
      </c>
      <c r="G81" s="10">
        <v>1600.5639699999999</v>
      </c>
      <c r="H81" s="10">
        <v>17178.178820000001</v>
      </c>
    </row>
    <row r="82" spans="1:8" ht="13.5" thickBot="1" x14ac:dyDescent="0.35">
      <c r="A82" s="8"/>
      <c r="B82" s="9">
        <v>4</v>
      </c>
      <c r="C82" s="10">
        <v>40288</v>
      </c>
      <c r="D82" s="10">
        <v>43634.765100000099</v>
      </c>
      <c r="E82" s="10">
        <v>87087.798079999993</v>
      </c>
      <c r="F82" s="10">
        <v>0</v>
      </c>
      <c r="G82" s="10">
        <v>6321.0302100000008</v>
      </c>
      <c r="H82" s="10">
        <v>9749.8376600000101</v>
      </c>
    </row>
    <row r="83" spans="1:8" ht="13.5" thickBot="1" x14ac:dyDescent="0.35">
      <c r="A83" s="8">
        <v>2021</v>
      </c>
      <c r="B83" s="9">
        <v>1</v>
      </c>
      <c r="C83" s="10">
        <f>9464+14260+20880</f>
        <v>44604</v>
      </c>
      <c r="D83" s="10">
        <f>24288+13395+14622</f>
        <v>52305</v>
      </c>
      <c r="E83" s="10">
        <f>1423-889+6580</f>
        <v>7114</v>
      </c>
      <c r="F83" s="10">
        <v>0</v>
      </c>
      <c r="G83" s="10">
        <f>599+131+1008</f>
        <v>1738</v>
      </c>
      <c r="H83" s="10">
        <f>1198+1548+1181</f>
        <v>3927</v>
      </c>
    </row>
    <row r="84" spans="1:8" ht="13.5" thickBot="1" x14ac:dyDescent="0.35">
      <c r="A84" s="8"/>
      <c r="B84" s="9">
        <v>2</v>
      </c>
      <c r="C84" s="10">
        <f>15528+8420+13606</f>
        <v>37554</v>
      </c>
      <c r="D84" s="10">
        <f>12442+15206+14083</f>
        <v>41731</v>
      </c>
      <c r="E84" s="10">
        <f>2421+24780+9300</f>
        <v>36501</v>
      </c>
      <c r="F84" s="10">
        <v>0</v>
      </c>
      <c r="G84" s="10">
        <f>159+1028+230</f>
        <v>1417</v>
      </c>
      <c r="H84" s="10">
        <f>1607+3155+14099</f>
        <v>18861</v>
      </c>
    </row>
    <row r="85" spans="1:8" ht="13.5" thickBot="1" x14ac:dyDescent="0.35">
      <c r="A85" s="8"/>
      <c r="B85" s="9">
        <v>3</v>
      </c>
      <c r="C85" s="10">
        <f>23558+17228+18756</f>
        <v>59542</v>
      </c>
      <c r="D85" s="10">
        <f>16436+15920+14352</f>
        <v>46708</v>
      </c>
      <c r="E85" s="10">
        <f>3728+2993+2437</f>
        <v>9158</v>
      </c>
      <c r="F85" s="10">
        <v>0</v>
      </c>
      <c r="G85" s="10">
        <f>1027+260+579</f>
        <v>1866</v>
      </c>
      <c r="H85" s="10">
        <f>5864+2795+4414</f>
        <v>13073</v>
      </c>
    </row>
    <row r="86" spans="1:8" ht="13.5" thickBot="1" x14ac:dyDescent="0.35">
      <c r="A86" s="8"/>
      <c r="B86" s="9">
        <v>4</v>
      </c>
      <c r="C86" s="10">
        <f>16672+30324+12940</f>
        <v>59936</v>
      </c>
      <c r="D86" s="10">
        <f>14449+15902+19272</f>
        <v>49623</v>
      </c>
      <c r="E86" s="10">
        <f>1899+19877+5522</f>
        <v>27298</v>
      </c>
      <c r="F86" s="10">
        <v>0</v>
      </c>
      <c r="G86" s="10">
        <f>104+2100+6286</f>
        <v>8490</v>
      </c>
      <c r="H86" s="10">
        <f>3238+2459+3493</f>
        <v>9190</v>
      </c>
    </row>
    <row r="87" spans="1:8" ht="13.5" thickBot="1" x14ac:dyDescent="0.35">
      <c r="A87" s="8">
        <v>2022</v>
      </c>
      <c r="B87" s="9">
        <v>1</v>
      </c>
      <c r="C87" s="10">
        <v>58321</v>
      </c>
      <c r="D87" s="10">
        <v>56293.826749999702</v>
      </c>
      <c r="E87" s="10">
        <v>5525.6026900000006</v>
      </c>
      <c r="F87" s="10">
        <v>0</v>
      </c>
      <c r="G87" s="10">
        <v>3361.7775000000001</v>
      </c>
      <c r="H87" s="10">
        <v>4120.3826400000098</v>
      </c>
    </row>
    <row r="88" spans="1:8" ht="13.5" thickBot="1" x14ac:dyDescent="0.35">
      <c r="A88" s="8"/>
      <c r="B88" s="9">
        <v>2</v>
      </c>
      <c r="C88" s="10">
        <v>31307</v>
      </c>
      <c r="D88" s="10">
        <v>51959.964980000012</v>
      </c>
      <c r="E88" s="10">
        <v>78826.390309999988</v>
      </c>
      <c r="F88" s="10">
        <v>0</v>
      </c>
      <c r="G88" s="10">
        <v>1924.3755700000002</v>
      </c>
      <c r="H88" s="10">
        <v>20450.221080000003</v>
      </c>
    </row>
    <row r="89" spans="1:8" ht="13.5" thickBot="1" x14ac:dyDescent="0.35">
      <c r="A89" s="8"/>
      <c r="B89" s="9">
        <v>3</v>
      </c>
      <c r="C89" s="10">
        <v>36028</v>
      </c>
      <c r="D89" s="10">
        <v>54030.732120000001</v>
      </c>
      <c r="E89" s="10">
        <v>6836.5029800000002</v>
      </c>
      <c r="F89" s="10">
        <v>0</v>
      </c>
      <c r="G89" s="10">
        <v>2938.9374800000001</v>
      </c>
      <c r="H89" s="10">
        <v>16954.753549999998</v>
      </c>
    </row>
    <row r="90" spans="1:8" ht="13.5" thickBot="1" x14ac:dyDescent="0.35">
      <c r="A90" s="8"/>
      <c r="B90" s="9">
        <v>4</v>
      </c>
      <c r="C90" s="10">
        <v>50446</v>
      </c>
      <c r="D90" s="10">
        <v>56658.542630000004</v>
      </c>
      <c r="E90" s="10">
        <v>37086.335570000003</v>
      </c>
      <c r="F90" s="10">
        <v>0</v>
      </c>
      <c r="G90" s="10">
        <v>13907.947099999999</v>
      </c>
      <c r="H90" s="10">
        <v>10495.45579</v>
      </c>
    </row>
    <row r="91" spans="1:8" ht="13.5" thickBot="1" x14ac:dyDescent="0.35">
      <c r="A91" s="4"/>
      <c r="B91" s="4"/>
      <c r="C91" s="4"/>
      <c r="D91" s="4"/>
      <c r="E91" s="4"/>
      <c r="F91" s="4"/>
      <c r="G91" s="4"/>
      <c r="H91" s="4"/>
    </row>
    <row r="92" spans="1:8" x14ac:dyDescent="0.3">
      <c r="A92" s="11" t="s">
        <v>8</v>
      </c>
      <c r="B92" s="12"/>
      <c r="C92" s="12"/>
      <c r="D92" s="12"/>
      <c r="E92" s="12"/>
      <c r="F92" s="12"/>
      <c r="G92" s="12"/>
      <c r="H92" s="12"/>
    </row>
    <row r="96" spans="1:8" x14ac:dyDescent="0.3">
      <c r="C96" s="6"/>
      <c r="D96" s="6"/>
      <c r="E96" s="6"/>
      <c r="F96" s="6"/>
      <c r="G96" s="6"/>
      <c r="H96" s="6"/>
    </row>
  </sheetData>
  <mergeCells count="1">
    <mergeCell ref="C3:H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Important tax receipts (1)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LapUser</dc:creator>
  <cp:lastModifiedBy>Roslyn M. Vrolijk</cp:lastModifiedBy>
  <dcterms:created xsi:type="dcterms:W3CDTF">2023-03-29T04:45:34Z</dcterms:created>
  <dcterms:modified xsi:type="dcterms:W3CDTF">2023-03-29T13:38:45Z</dcterms:modified>
</cp:coreProperties>
</file>